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BARRAX\DESCRIPCIÓN INSTALACIONES\INVENTARIO\"/>
    </mc:Choice>
  </mc:AlternateContent>
  <xr:revisionPtr revIDLastSave="0" documentId="13_ncr:1_{C29AE7F6-6AC4-4688-8713-AB5570B565BA}" xr6:coauthVersionLast="47" xr6:coauthVersionMax="47" xr10:uidLastSave="{00000000-0000-0000-0000-000000000000}"/>
  <bookViews>
    <workbookView xWindow="28680" yWindow="-15" windowWidth="29040" windowHeight="15720" tabRatio="822" activeTab="1" xr2:uid="{00000000-000D-0000-FFFF-FFFF00000000}"/>
  </bookViews>
  <sheets>
    <sheet name="61BX_EDAR" sheetId="38" r:id="rId1"/>
    <sheet name="61BX_EBAR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'61BX_EDAR'!$A$5:$K$234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'61BX_EDAR'!$A$1:$K$234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  <definedName name="_xlnm.Print_Titles" localSheetId="0">'61BX_EDAR'!$1:$5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38" l="1"/>
  <c r="J16" i="38"/>
  <c r="J159" i="38" l="1"/>
  <c r="J160" i="38" l="1"/>
  <c r="J161" i="38" l="1"/>
  <c r="J107" i="38" l="1"/>
  <c r="J106" i="38"/>
  <c r="J32" i="38" l="1"/>
  <c r="J31" i="38"/>
  <c r="J26" i="38"/>
  <c r="J30" i="38"/>
  <c r="J28" i="38"/>
  <c r="J90" i="38"/>
  <c r="J96" i="38"/>
  <c r="J83" i="38"/>
  <c r="J76" i="38"/>
  <c r="J69" i="38"/>
  <c r="J154" i="38" l="1"/>
  <c r="J122" i="38"/>
  <c r="J118" i="38"/>
  <c r="J110" i="38"/>
  <c r="J111" i="38"/>
  <c r="J109" i="38"/>
  <c r="J115" i="38" l="1"/>
  <c r="J59" i="38"/>
  <c r="J62" i="38"/>
  <c r="J56" i="38" l="1"/>
  <c r="J48" i="38"/>
  <c r="J51" i="38"/>
  <c r="J44" i="38"/>
  <c r="J9" i="38"/>
  <c r="J8" i="38"/>
  <c r="J7" i="38"/>
  <c r="J12" i="38"/>
  <c r="J42" i="38" l="1"/>
</calcChain>
</file>

<file path=xl/sharedStrings.xml><?xml version="1.0" encoding="utf-8"?>
<sst xmlns="http://schemas.openxmlformats.org/spreadsheetml/2006/main" count="1409" uniqueCount="399">
  <si>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</si>
  <si>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</si>
  <si>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</si>
  <si>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</si>
  <si>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</si>
  <si>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</si>
  <si>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</si>
  <si>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</si>
  <si>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</si>
  <si>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</si>
  <si>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</si>
  <si>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</si>
  <si>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</si>
  <si>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</si>
  <si>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</si>
  <si>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</si>
  <si>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</si>
  <si>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</si>
  <si>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</si>
  <si>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</si>
  <si>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</si>
  <si>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</si>
  <si>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</si>
  <si>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</si>
  <si>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</si>
  <si>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</si>
  <si>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</si>
  <si>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</si>
  <si>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TORNILLO TRANSPORTADOR</t>
  </si>
  <si>
    <t>BOMBA TORNILLO</t>
  </si>
  <si>
    <t>INSTALACIONES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</si>
  <si>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</si>
  <si>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</si>
  <si>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</si>
  <si>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</si>
  <si>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</si>
  <si>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</si>
  <si>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</si>
  <si>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</si>
  <si>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</si>
  <si>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</si>
  <si>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</si>
  <si>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</si>
  <si>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</si>
  <si>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Contenedor metalico fango</t>
  </si>
  <si>
    <t>Compuerta mural salida biologico a decantador 1</t>
  </si>
  <si>
    <t>Boyas de nivel arq. Flotantes 1</t>
  </si>
  <si>
    <t>Boyas de nivel arq. Flotantes 2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</si>
  <si>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</si>
  <si>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</si>
  <si>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</si>
  <si>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</si>
  <si>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</si>
  <si>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</si>
  <si>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</si>
  <si>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</si>
  <si>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</si>
  <si>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</si>
  <si>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</si>
  <si>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</si>
  <si>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</si>
  <si>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</si>
  <si>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TIMSA</t>
  </si>
  <si>
    <t>CARACTERÍSTICAS TÉCNICAS</t>
  </si>
  <si>
    <t>INVENTARIO</t>
  </si>
  <si>
    <t>FECHA ACTUALIZACIÓN INVENTARIO</t>
  </si>
  <si>
    <t>BARRAX</t>
  </si>
  <si>
    <t>JAGUAR</t>
  </si>
  <si>
    <t>TA-50</t>
  </si>
  <si>
    <t>Acelerador de corriente</t>
  </si>
  <si>
    <t>SULZER</t>
  </si>
  <si>
    <t>SB 2023 A30/4-33.48 N380-4</t>
  </si>
  <si>
    <t>Bomba de grasas</t>
  </si>
  <si>
    <t>Motor: NORD
Reductor: NORD DRIVESYSTEMS
Bomba: SEEPEX</t>
  </si>
  <si>
    <t>90LP/4TF
01F-90LP/4 TF
BN 6-6L</t>
  </si>
  <si>
    <t>Soplante de grasas Huber</t>
  </si>
  <si>
    <t>GARDNER DENVER</t>
  </si>
  <si>
    <t>V-DTN 26 (04)</t>
  </si>
  <si>
    <t>Tornillo de arenas horizontal</t>
  </si>
  <si>
    <t>BF40Z-74W/DPE08XA4/C2-SP</t>
  </si>
  <si>
    <t>MotoReductor: BAUER</t>
  </si>
  <si>
    <t>Rototamiz</t>
  </si>
  <si>
    <t>HUBER</t>
  </si>
  <si>
    <t>RPPS</t>
  </si>
  <si>
    <t>S-100921815-1</t>
  </si>
  <si>
    <t>Compactador</t>
  </si>
  <si>
    <t>BF40Z-74W/DPE09XA4/C2-SP</t>
  </si>
  <si>
    <t>Tornillo de arenas Inclinado</t>
  </si>
  <si>
    <t>ABB</t>
  </si>
  <si>
    <t>Aireador Orbal 1</t>
  </si>
  <si>
    <t>Aireador Orbal 2</t>
  </si>
  <si>
    <t>ACUINGE</t>
  </si>
  <si>
    <t>CM400</t>
  </si>
  <si>
    <t>Bomba de agua Bruta nº1</t>
  </si>
  <si>
    <t>Bomba de agua Bruta nº2</t>
  </si>
  <si>
    <t>Bomba de agua Bruta nº3</t>
  </si>
  <si>
    <t>Valvula antiretorno Bola Bomba AB 1</t>
  </si>
  <si>
    <t>BELGICAST</t>
  </si>
  <si>
    <t>DN-150; PN16</t>
  </si>
  <si>
    <t>-----</t>
  </si>
  <si>
    <t>Carrete de desmontaje Bomba AB 1</t>
  </si>
  <si>
    <t>VICAN</t>
  </si>
  <si>
    <t>DN-150; PN10</t>
  </si>
  <si>
    <t>Valvula de compuerta Bomba AB 1</t>
  </si>
  <si>
    <t>INFINITY DN-150; PN16</t>
  </si>
  <si>
    <t>Valvula antiretorno Bola Bomba AB 2</t>
  </si>
  <si>
    <t>Carrete de desmontaje Bomba AB 2</t>
  </si>
  <si>
    <t>Valvula de compuerta Bomba AB 2</t>
  </si>
  <si>
    <t>Valvula antiretorno Bola Bomba AB 3</t>
  </si>
  <si>
    <t>Carrete de desmontaje Bomba AB 3</t>
  </si>
  <si>
    <t>Valvula de compuerta Bomba AB 3</t>
  </si>
  <si>
    <t>Polipasto Manual Acelerador de corriente</t>
  </si>
  <si>
    <t>VICINAY</t>
  </si>
  <si>
    <t>C.10.6.N.2/1</t>
  </si>
  <si>
    <t>Polipasto cuchara Bivalva (Motor elevación)</t>
  </si>
  <si>
    <t>Polipasto cuchara Bivalva (Motor traslación)</t>
  </si>
  <si>
    <t>Cuchara Bivalva</t>
  </si>
  <si>
    <t>CREDEBLUG</t>
  </si>
  <si>
    <t>BLUG C2AE-100</t>
  </si>
  <si>
    <t>Reja de gruesos fija</t>
  </si>
  <si>
    <t>TECMONCADE</t>
  </si>
  <si>
    <t>Valvula de compuerta 1 entrada Qm Biológico</t>
  </si>
  <si>
    <t>Carrete de desmontaje Qm Biológico</t>
  </si>
  <si>
    <t>INFINITY DN-200</t>
  </si>
  <si>
    <t>Valvula de compuerta 2 entrada Qm Biológico</t>
  </si>
  <si>
    <t>DN-200</t>
  </si>
  <si>
    <t>Puente Decantador 2º</t>
  </si>
  <si>
    <t>Rasquetas Radiales</t>
  </si>
  <si>
    <t>Carrete de desmontaje Qm Salida</t>
  </si>
  <si>
    <t>Valvula de compuerta 2 Qm Salida</t>
  </si>
  <si>
    <t>Valvula de compuerta 1 Qm Salida</t>
  </si>
  <si>
    <t>INFINITY DN-150</t>
  </si>
  <si>
    <t>DN-150</t>
  </si>
  <si>
    <t>Bomba de Recirculación externa nº1</t>
  </si>
  <si>
    <t>Bomba de Recirculación externa nº2</t>
  </si>
  <si>
    <t>Valvula antiretorno Bola Bomba Recirc 1</t>
  </si>
  <si>
    <t>Valvula de compuerta Bomba Recirc 1</t>
  </si>
  <si>
    <t>INFINITY DN-100</t>
  </si>
  <si>
    <t>DN-100</t>
  </si>
  <si>
    <t>Valvula antiretorno Bola Bomba Recirc 2</t>
  </si>
  <si>
    <t>Valvula de compuerta Bomba Recirc 2</t>
  </si>
  <si>
    <t>Carrete de desmontaje Qm Recirculación</t>
  </si>
  <si>
    <t>Valvula de compuerta Comunicación Recirc. Y Purga</t>
  </si>
  <si>
    <t>INFINITY DN-65</t>
  </si>
  <si>
    <t>Bomba de Purga</t>
  </si>
  <si>
    <t>Valvula antiretorno Bola Bomba Purga</t>
  </si>
  <si>
    <t>Valvula de compuerta Bomba Purga</t>
  </si>
  <si>
    <t>AS0630.160-S13/4</t>
  </si>
  <si>
    <t>DN-65</t>
  </si>
  <si>
    <t>Bomba de flotantes nº1</t>
  </si>
  <si>
    <t>Carrete de desmontaje Qm excesos</t>
  </si>
  <si>
    <t>Valvula antiretorno Bola Bomba Flotantes 1</t>
  </si>
  <si>
    <t>Valvula de compuerta Bomba Flotantes 1</t>
  </si>
  <si>
    <t>Bomba de flotantes nº2</t>
  </si>
  <si>
    <t>Valvula antiretorno Bola Bomba Flotantes 2</t>
  </si>
  <si>
    <t>Valvula de compuerta Bomba Flotantes 2</t>
  </si>
  <si>
    <t>Espesador de Fangos por Gravedad</t>
  </si>
  <si>
    <t>BUPOLSA</t>
  </si>
  <si>
    <t>52m³</t>
  </si>
  <si>
    <t>Valvula de compuerta salida Espesador</t>
  </si>
  <si>
    <t>BAKIO DN-80</t>
  </si>
  <si>
    <t>Valvula de compuerta vaciado Espesador</t>
  </si>
  <si>
    <t>Bomba de Fango esp a Deshidratación 1</t>
  </si>
  <si>
    <t>Bomba de Fango esp a Deshidratación 2</t>
  </si>
  <si>
    <t xml:space="preserve">Valvula de compuerta Entrada B. Fango Esp. 1 </t>
  </si>
  <si>
    <t xml:space="preserve">Valvula de compuerta Salida B. Fango Esp. 1 </t>
  </si>
  <si>
    <t>BAKIO DN-50</t>
  </si>
  <si>
    <t xml:space="preserve">Valvula de compuerta Entrada B. Fango Esp. 2 </t>
  </si>
  <si>
    <t>Valvula de compuerta Salida B. Fango Esp. 2</t>
  </si>
  <si>
    <t>Carrete de desmontaje Qm Fango a Deshidratación</t>
  </si>
  <si>
    <t>DN-50</t>
  </si>
  <si>
    <t>Bomba Dosif. Cloruro Férrico 1</t>
  </si>
  <si>
    <t>Bomba Dosif. Cloruro Férrico 2</t>
  </si>
  <si>
    <t>XS 63 B4 - 1697
TM02064CPPAT000</t>
  </si>
  <si>
    <t>Bomba de Agua de Servicio 1 (Grupo Presión)</t>
  </si>
  <si>
    <t>IDEAL</t>
  </si>
  <si>
    <t>VIPV 10-30</t>
  </si>
  <si>
    <t>007497-17</t>
  </si>
  <si>
    <t>Bomba de Agua de Servicio 2 (Grupo Presión)</t>
  </si>
  <si>
    <t>Calderín (Grupo Presión)</t>
  </si>
  <si>
    <t>IBAIONDO</t>
  </si>
  <si>
    <t>300 AMR-B160</t>
  </si>
  <si>
    <t>Agitador Preparacion POLI</t>
  </si>
  <si>
    <t>Depósito Preparacion POLI</t>
  </si>
  <si>
    <t>EDT-1000</t>
  </si>
  <si>
    <t>Motor: AEG
Agitador: TIMSA</t>
  </si>
  <si>
    <t>Bomba Dosif. POLI 1</t>
  </si>
  <si>
    <t>Motor: SACEMI-GAMAR
Disif- Pulso: TIMSA</t>
  </si>
  <si>
    <t>XS 71 B4AA - 1696
TM06138APACT000</t>
  </si>
  <si>
    <t>Bomba Dosif. POLI 2</t>
  </si>
  <si>
    <t>Centrifuga Deshidratadora</t>
  </si>
  <si>
    <t xml:space="preserve">
Motor acc. Tambor: 15
Motor acc. Sin fin: 5,5
</t>
  </si>
  <si>
    <t>Polipasto Manual Deshidratación</t>
  </si>
  <si>
    <t>PAK</t>
  </si>
  <si>
    <t>Tornillo transportador fango deshidratado</t>
  </si>
  <si>
    <t>ACUINGE
Motor: TECHTOP
Reductor: MARTINENA</t>
  </si>
  <si>
    <t>Ventilador sala CCM</t>
  </si>
  <si>
    <t>SODECA</t>
  </si>
  <si>
    <t>HC-25-2T/H</t>
  </si>
  <si>
    <t>Contenedor metalico Predesbaste</t>
  </si>
  <si>
    <t>Contenedor Pastico Pretramiento 1</t>
  </si>
  <si>
    <t>Contenedor Pastico Pretramiento 2</t>
  </si>
  <si>
    <t>Caudalimetro de entrada a Pretratamiento</t>
  </si>
  <si>
    <t>Caudalimetro de entrada a biológico</t>
  </si>
  <si>
    <t>Caudalimetro de Recirculación a biológico</t>
  </si>
  <si>
    <t>Caudalimetro de Purga, excesos y flotantes</t>
  </si>
  <si>
    <t>Caudalimetro de Fangos a deshidratación</t>
  </si>
  <si>
    <t>Caudalimetro de Agua Tratada</t>
  </si>
  <si>
    <t>Caudalimetro: BE1-5,3103-DN150
Transmisor:FEV121150V1S0S1B1A1A2A2A1A1.M3.V3.CWA/SPX
Cabezal:</t>
  </si>
  <si>
    <t>Caudalimetro: BE1-5,3103-DN200
Transmisor:FEV121200V1S0S1B1A1A2A2A1A1.M3.V3.CWA/SPX
Cabezal:</t>
  </si>
  <si>
    <t>Caudalimetro: BE2-5,3103-DN065
Transmisor:FEV121065V1S0S1B1A1A2A2A1A1.M3.V3.CWA/SPX
Cabezal:</t>
  </si>
  <si>
    <t>Caudalimetro: BE2-5,3103-DN050
Transmisor:FEV121050V1S0S1B1A1A2A2A1A1.M3.V3.CWA/SPX
Cabezal:</t>
  </si>
  <si>
    <t>Sensor: 8012/170
Sonda: 9408/.7.20/STD
Cabezal: AX48,0/.1.0.0.0.5.0/STD</t>
  </si>
  <si>
    <t>Medidor de oxígeno reactor</t>
  </si>
  <si>
    <t>PONDUS (Partner ABB)</t>
  </si>
  <si>
    <t>Medidor de nivel Bombeo agua bruta</t>
  </si>
  <si>
    <t>Boyas de nivel arq. Bombeo de agua bruta</t>
  </si>
  <si>
    <t>ECOLOGIS</t>
  </si>
  <si>
    <t>MRC</t>
  </si>
  <si>
    <t>Boyas de nivel arq. Bombeo de recirculación</t>
  </si>
  <si>
    <t>Boyas de nivel arq. Salida (Agua de servicio)</t>
  </si>
  <si>
    <t>LAMT</t>
  </si>
  <si>
    <t>MASING</t>
  </si>
  <si>
    <t>MasingFilt 15-2/2/IN</t>
  </si>
  <si>
    <t>Carrete de desmontaje Qm Agua Bruta</t>
  </si>
  <si>
    <t>Bomba de agua Tratada nº2</t>
  </si>
  <si>
    <t>Bomba de agua Tratada nº1</t>
  </si>
  <si>
    <t>Bomba de agua Tratada nº3</t>
  </si>
  <si>
    <t>Valvula antiretorno Bola Bomba AT 3</t>
  </si>
  <si>
    <t>Valvula antiretorno Bola Bomba AT 1</t>
  </si>
  <si>
    <t>Carrete de desmontaje Bomba AT 1</t>
  </si>
  <si>
    <t>Valvula de compuerta Bomba AT 1</t>
  </si>
  <si>
    <t>Valvula antiretorno Bola Bomba AT 2</t>
  </si>
  <si>
    <t>Carrete de desmontaje Bomba AT 2</t>
  </si>
  <si>
    <t>Valvula de compuerta Bomba AT 2</t>
  </si>
  <si>
    <t>Carrete de desmontaje Bomba AT 3</t>
  </si>
  <si>
    <t>Valvula de compuerta Bomba AT 3</t>
  </si>
  <si>
    <t>Bomba de Pluviales nº1</t>
  </si>
  <si>
    <t>DN-350; PN16</t>
  </si>
  <si>
    <t>DN-350; PN10</t>
  </si>
  <si>
    <t>INFINITY DN-350; PN16</t>
  </si>
  <si>
    <t>Valvula antiretorno Bola Bomba Pluviales 1</t>
  </si>
  <si>
    <t>Carrete de desmontaje Bomba Pluviales 1</t>
  </si>
  <si>
    <t>Valvula de compuerta Bomba Pluviales 1</t>
  </si>
  <si>
    <t>Bomba de Pluviales nº2</t>
  </si>
  <si>
    <t>Valvula antiretorno Bola Bomba Pluviales 2</t>
  </si>
  <si>
    <t>Carrete de desmontaje Bomba Pluviales 2</t>
  </si>
  <si>
    <t>Valvula de compuerta Bomba Pluviales 2</t>
  </si>
  <si>
    <t>Motor Rasqueta de grasas</t>
  </si>
  <si>
    <t>Desarenador</t>
  </si>
  <si>
    <t>6600x1795x1250</t>
  </si>
  <si>
    <t>Equipo Pretratamiento Compacto</t>
  </si>
  <si>
    <t>Cuadro electrico HUBER con PLC</t>
  </si>
  <si>
    <t>34511184 25595489
202125636-100
344170</t>
  </si>
  <si>
    <t>27081810-6 A/188T4920</t>
  </si>
  <si>
    <t>BS06-74V/DSE04L/C2-SP</t>
  </si>
  <si>
    <t>27043456-5 A/188T7736</t>
  </si>
  <si>
    <t>27077797-4 A/188T4928</t>
  </si>
  <si>
    <t>27079589-1 A/188T4948</t>
  </si>
  <si>
    <t>936.60</t>
  </si>
  <si>
    <t>17-076329
NF-13581 - 48A07656H</t>
  </si>
  <si>
    <t>Motor: CEMER
Disif- Pulso: TIMSA</t>
  </si>
  <si>
    <t>IE1-MSE632-4
TM02064CPPAT000</t>
  </si>
  <si>
    <t>1632718828
NF-13580 - 48A07657H</t>
  </si>
  <si>
    <t>9778 A2</t>
  </si>
  <si>
    <t>Medidor de nivel Depósito de POLI</t>
  </si>
  <si>
    <t>Motor: AMN71ZBA4
Agitador: HAT-03 03 R 25/13,6</t>
  </si>
  <si>
    <t>L-27 DS; ref: 2401-5</t>
  </si>
  <si>
    <t>FILSA</t>
  </si>
  <si>
    <t xml:space="preserve">Motor: 
Agitador: </t>
  </si>
  <si>
    <t>Carrete de desmontaje Ventosa AT 1</t>
  </si>
  <si>
    <t>Ventosa Bomba AT 1</t>
  </si>
  <si>
    <t>Valvula de compuerta Ventosa AT 1</t>
  </si>
  <si>
    <t>Valvula de compuerta Ventosa AT 2</t>
  </si>
  <si>
    <t>Carrete de desmontaje Ventosa AT 2</t>
  </si>
  <si>
    <t>Ventosa Bomba AT 2</t>
  </si>
  <si>
    <t>Valvula de compuerta Ventosa AT 3</t>
  </si>
  <si>
    <t>Carrete de desmontaje Ventosa AT 3</t>
  </si>
  <si>
    <t>Ventosa Bomba AT 3</t>
  </si>
  <si>
    <t>Valvula de compuerta Ventosa Ventosa Pluviales 1</t>
  </si>
  <si>
    <t>Ventosa Bomba Pluviales 1</t>
  </si>
  <si>
    <t>Valvula de compuerta Ventosa Ventosa Pluviales 2</t>
  </si>
  <si>
    <t>Ventosa Bomba Pluviales 2</t>
  </si>
  <si>
    <t>Valvula de compuerta Calderín antiariete</t>
  </si>
  <si>
    <t>Carrete de desmontaje Calderín antiariete</t>
  </si>
  <si>
    <t>Calderín antiariete</t>
  </si>
  <si>
    <t>BDK 10000 AHN-P</t>
  </si>
  <si>
    <t>AVK</t>
  </si>
  <si>
    <t>DN200; PN16</t>
  </si>
  <si>
    <t>59/265-CA; DN200; PN16</t>
  </si>
  <si>
    <t>D2LL C30 C HP
Motor: MS 90L1-4 B5
Reductor: PMP 90 F1 M1 D-40</t>
  </si>
  <si>
    <t>TT-330
Motor: 1611-142 2138
Reductor: 1715615</t>
  </si>
  <si>
    <t>Envolvente: SCHNEIDER ELECTRIC
Interruptores magnetotérmicos: SCHNEIDER ELECTRIC
Interruptores diferenciales: SCHNEIDER ELECTRIC
Guardamotores: SCHNEIDER ELECTRIC
Limitadores de Par: EMOTRON EL-FI M20
Relés diferenciales: ABB
Contactores: SCHNEIDER ELECTRIC
Pulsatería: ABB
Analizadores de red: SCHNEIDER ELECTRIC
Variadores de frecuencia: ABB</t>
  </si>
  <si>
    <t>170407-02</t>
  </si>
  <si>
    <t>SIEMENS</t>
  </si>
  <si>
    <t>Caudalimetro: D7BF68
Transmisor: 3K220000438226
Cabezal:</t>
  </si>
  <si>
    <t>Caudalimetro: D7BC38
Transmisor: 3K220000438228
Cabezal:</t>
  </si>
  <si>
    <t>Caudalimetro: xxxxxxx
Transmisor: xxxxxxxxx
Cabezal:</t>
  </si>
  <si>
    <t>Caudalimetro: D7AP22
Transmisor: 3K220000438229
Cabezal:</t>
  </si>
  <si>
    <t>Caudalimetro: D7BD46
Transmisor: 3K220000438227
Cabezal:</t>
  </si>
  <si>
    <t>LT300-RS-3030-10</t>
  </si>
  <si>
    <t>Boyas de nivel arq. Bombeo de Agua Tratada</t>
  </si>
  <si>
    <t>Boyas de nivel arq. Pluviales 1</t>
  </si>
  <si>
    <t>Boyas de nivel arq. Pluviales 2</t>
  </si>
  <si>
    <t>Medidor de nivel Bombeo agua Tratada</t>
  </si>
  <si>
    <t>Grupo Electrogeno</t>
  </si>
  <si>
    <t>210 - 195 A</t>
  </si>
  <si>
    <t>ALFA GENERATORS
Motor:WEICHAI - DEUTZ
Alternador: MECC ALTE
Cuadro Control: INTELI NANO NT PLUS</t>
  </si>
  <si>
    <t>Motor: 132 - 120 kW: 1500 rpm
148,5 - 135 kVA</t>
  </si>
  <si>
    <t>AGWDWE-135TSA
Motor: WP6D132E200 (Diesel)
Alternador: ECP34-1L/4
Cuadro de control: AMF</t>
  </si>
  <si>
    <t xml:space="preserve">AG180401
Motor: 6P17J046783
Alternador: 0002028862
Cadro de control: </t>
  </si>
  <si>
    <t>TD SYSTEMS</t>
  </si>
  <si>
    <t>K55DLM8U</t>
  </si>
  <si>
    <t>HP
Procesador: AMD
SO: Windows
Pantalla: HP</t>
  </si>
  <si>
    <t>Procesador: A10-9700 RADEON R7, 10 COMPUTE CORES 4C+6G 3,5 GHz
SO: Windows 10 Home 64 bits;
Pantalla: HIIKTW2BDEHPHN</t>
  </si>
  <si>
    <t>Pantalla: CNC7380XCB</t>
  </si>
  <si>
    <t>S7-1500</t>
  </si>
  <si>
    <t>SIEMENS - SIMATIC</t>
  </si>
  <si>
    <t>S-1009110325</t>
  </si>
  <si>
    <t>ROTOMAT Ro5 60 RPPS 780/3 3300
7860x1795x4037</t>
  </si>
  <si>
    <t>SAI</t>
  </si>
  <si>
    <t>SCHNEIDER ELECTRIC</t>
  </si>
  <si>
    <t>SRVS2KI</t>
  </si>
  <si>
    <t>9S1847A89037</t>
  </si>
  <si>
    <t>Fuente Alimentacion: XXXXXXXX
CPU: CPU 1510SP-1 PN (GES7510-1DJ01-0AB0)
DI: 8 bloques 16 DI (16x24VCD) (6ES7131-6BH00-0BA0)
DI: 1 bloque 8 DI (8x24VCD) (6ES7131-6BF00-0BA0)
DO: 2 bloque 16 DO (16x24VCD/0,5A) (6ES7132-6BH00-0BA0)
AI: 1 bloque 8 AI (8xI 2-/4 wire) (6ES7134-6GF00-0AA1)
AO: 4 bloques 4 AO (4xU/I) (6ES7135-6HD00-0BA1)</t>
  </si>
  <si>
    <t>ANDRITZ
Motor acc. Tambor: WEG
VF Tambor: VACON
Motor acc. Sin fin: WEG
Reductor: SUMITOMO
VF Tornillo: VACON</t>
  </si>
  <si>
    <t>D2LL C30 C HP
Motor acc. Tambor: W22
VF Tambor: NXP00315A5H1SSVA1AFB400C2
Motor acc. Sin fin: W22
Reductor: cyclo
VF Tornillo:  NXP00125A5H1SSVA1AFB400C2</t>
  </si>
  <si>
    <t xml:space="preserve">132943475 C-16-828744
VF Tambor: 14791254
VF Tornillo: 14788446
</t>
  </si>
  <si>
    <t>Motor: WEG
Reductor: NORD DRIVESYSTEMS
Bomba: MONO
VF: ABB</t>
  </si>
  <si>
    <t>90L-04
SK 172.1F IEC90
C1XK
VF: ACQ580-01-09A4-4; (4kW; 9,4A)</t>
  </si>
  <si>
    <t>1037184765
202134895-800
C919486/02
VF: 41740A0385</t>
  </si>
  <si>
    <t>1037349025
202166550-1400
C919486/01
VF: 41740A0384</t>
  </si>
  <si>
    <t>SULZER
VF: ABB</t>
  </si>
  <si>
    <t>XFP100E-CB1.5-PE40/4
VF: ACQ580-01-09A4-4 (4kW; 9,4A)</t>
  </si>
  <si>
    <t xml:space="preserve">
VF: M180200396</t>
  </si>
  <si>
    <t xml:space="preserve">
VF: M180200395</t>
  </si>
  <si>
    <t xml:space="preserve">
VF: M180200394</t>
  </si>
  <si>
    <t>XFP100E-CB1.4-PE60/4
VF: ACQ580-01-18A4-4 (7,5kW; 17A)</t>
  </si>
  <si>
    <t xml:space="preserve">
VF: 41740A0390</t>
  </si>
  <si>
    <t xml:space="preserve">
VF: 41740A0387</t>
  </si>
  <si>
    <t xml:space="preserve">
VF: 41717A0169</t>
  </si>
  <si>
    <r>
      <t xml:space="preserve">XFP80C-CB1.2-PE13/6
VF: ACQ580-01-03A3-4 </t>
    </r>
    <r>
      <rPr>
        <sz val="9"/>
        <color rgb="FFFF0000"/>
        <rFont val="Verdana"/>
        <family val="2"/>
      </rPr>
      <t>(1,1kW; 3,3A)</t>
    </r>
  </si>
  <si>
    <r>
      <t xml:space="preserve">XFP80C-CB1.2-PE13/6
VF: ACQ580-01-09A4-4 </t>
    </r>
    <r>
      <rPr>
        <sz val="9"/>
        <color rgb="FFFF0000"/>
        <rFont val="Verdana"/>
        <family val="2"/>
      </rPr>
      <t>(4kW; 9,4A)</t>
    </r>
  </si>
  <si>
    <t xml:space="preserve">
VF: 41740A0388</t>
  </si>
  <si>
    <t>20 CV-17E
SK 160LP/4 TF RD SH
IEC160-160LP/4
VF: ACQ580-01-033A-4 (15kW; 32A)</t>
  </si>
  <si>
    <t>INIMA
Motor: NORD
Reductor: NORD DRIVESYSTEMS
VF: ABB</t>
  </si>
  <si>
    <t>BWE3010
202132023-100 26565179
26609438
VF: 41741A0951</t>
  </si>
  <si>
    <t>BWE3010
202132023-100 26565183
26609436
VF: 41741A0896</t>
  </si>
  <si>
    <t>XFP250M-CH2 PE1100/4
VF: ACQ580-01-206A-4 (110kW; 206A)</t>
  </si>
  <si>
    <t xml:space="preserve">
VF: 1174302550</t>
  </si>
  <si>
    <t xml:space="preserve">
VF: 1174104158</t>
  </si>
  <si>
    <t>Deposito de Cloruro Férrico</t>
  </si>
  <si>
    <t>Acideka</t>
  </si>
  <si>
    <t>GRG</t>
  </si>
  <si>
    <t>Caudalimetro: D7EW18
Transmisor: 3K220000438224
Cabezal:</t>
  </si>
  <si>
    <t>Sn: 0049407    211833
VF: 41740A0398</t>
  </si>
  <si>
    <t>Escaleras de doble tramo</t>
  </si>
  <si>
    <t>PCI</t>
  </si>
  <si>
    <t>Centralita de alarma contraincendio</t>
  </si>
  <si>
    <t>Honeywell lefe safety</t>
  </si>
  <si>
    <t>VSN2-LT</t>
  </si>
  <si>
    <t>Pulsador de alarma contraoncendios Edif Control</t>
  </si>
  <si>
    <t>MOBILIARIO</t>
  </si>
  <si>
    <t>Mesa de oficina en "L" con cajonera</t>
  </si>
  <si>
    <t>Silla de oficina con Ruedas</t>
  </si>
  <si>
    <t>Extintor polvo ABC 9kg Edif. De control</t>
  </si>
  <si>
    <t>Extintor CO2 5 kg Centro de Transformación</t>
  </si>
  <si>
    <t>Extintor CO2 2 kg sala eléctrica</t>
  </si>
  <si>
    <t>Extintor CO2 5 kg sala Grupo electrógeno</t>
  </si>
  <si>
    <t>HERRAMIETAS</t>
  </si>
  <si>
    <t>CAJA DE HERRAMIENTAS METÁLICA HECO 102.7</t>
  </si>
  <si>
    <t>ARCO DE SIERRA PARA METALES 750B UNIOR</t>
  </si>
  <si>
    <t>JUEGO DE 5 DESTORNILLADORES 3X75;4X100;6,5X150;PH1;PH 2CAJA CARTÓN ALYCO HR</t>
  </si>
  <si>
    <t>JUEGO 9 LLAVES ALLEN SERIE LARGA CON BOLA</t>
  </si>
  <si>
    <t>ALICATE UIVERSAL 180</t>
  </si>
  <si>
    <t>ALICATE PUNTAS SEMIRREDONDAS RECTA CON CORTE Y GRIP 200</t>
  </si>
  <si>
    <t>ALICATE CORTE DIAGONAL REFORZADO 180 MM</t>
  </si>
  <si>
    <t>JUEGO 7 DESTORNILLADORES AISLADOS 1000 V</t>
  </si>
  <si>
    <t>ALICATE UNIVERSAL SEGURIDAD 1000V 160 MM</t>
  </si>
  <si>
    <t>TIJERA ELECTRICISTA EXFUERTE,1000 V</t>
  </si>
  <si>
    <t>DESENCOFRADOR 20X600,5982 LLAVE AJUSTABLE 300 MM</t>
  </si>
  <si>
    <t>LLAVE PARA TUBOS AJUSTABLE 18 450 MM</t>
  </si>
  <si>
    <t>MARTILLO MECÁNICO DE BOLA MANGO MADERA 8011-D BELLOTA</t>
  </si>
  <si>
    <t>MARTILLO BOCA NYLON 34 MM</t>
  </si>
  <si>
    <t>JUEGO LLAVES VASO 094 PIEZAS</t>
  </si>
  <si>
    <t>JUEGO DE LLAVES FIJAS DE DOS BOCAS EN CAJA DE CARTÓN. (del 6 a 22)</t>
  </si>
  <si>
    <t>Samsung</t>
  </si>
  <si>
    <t>Lavadora -secadora de 8 kg.</t>
  </si>
  <si>
    <t>WD80M4853IW</t>
  </si>
  <si>
    <t xml:space="preserve"> ST-25/3</t>
  </si>
  <si>
    <t>JOMASI</t>
  </si>
  <si>
    <t>Modulo de 3 taquillas dobles</t>
  </si>
  <si>
    <t>0SWW5ADKB00284L</t>
  </si>
  <si>
    <t>2-4-86-CPR</t>
  </si>
  <si>
    <t>Alarma</t>
  </si>
  <si>
    <t>MICROCOM</t>
  </si>
  <si>
    <t>HERMES LC 2+</t>
  </si>
  <si>
    <t>FLYGT CONCERTOR</t>
  </si>
  <si>
    <t>NX 6020,181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</si>
</sst>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90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7" fillId="0" borderId="5" xfId="310" applyFont="1" applyBorder="1" applyAlignment="1">
      <alignment horizontal="center"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2" fontId="14" fillId="8" borderId="7" xfId="310" applyNumberFormat="1" applyFont="1" applyFill="1" applyBorder="1" applyAlignment="1">
      <alignment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0" xfId="310" applyNumberFormat="1" applyFont="1" applyAlignment="1">
      <alignment wrapText="1"/>
    </xf>
    <xf numFmtId="0" fontId="13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quotePrefix="1" applyFont="1" applyBorder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1" fontId="13" fillId="0" borderId="5" xfId="310" quotePrefix="1" applyNumberFormat="1" applyFont="1" applyBorder="1" applyAlignment="1">
      <alignment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3" fontId="13" fillId="0" borderId="5" xfId="310" applyNumberFormat="1" applyFont="1" applyBorder="1" applyAlignment="1">
      <alignment vertical="center" wrapText="1"/>
    </xf>
    <xf numFmtId="0" fontId="13" fillId="0" borderId="27" xfId="310" applyFont="1" applyBorder="1" applyAlignment="1">
      <alignment horizontal="center" vertical="center" wrapText="1"/>
    </xf>
    <xf numFmtId="0" fontId="15" fillId="10" borderId="0" xfId="0" applyFont="1" applyFill="1"/>
    <xf numFmtId="0" fontId="14" fillId="10" borderId="0" xfId="310" applyFont="1" applyFill="1" applyAlignment="1">
      <alignment vertical="center" wrapText="1"/>
    </xf>
    <xf numFmtId="0" fontId="14" fillId="8" borderId="21" xfId="310" applyFont="1" applyFill="1" applyBorder="1" applyAlignment="1">
      <alignment vertical="center" wrapText="1"/>
    </xf>
    <xf numFmtId="0" fontId="14" fillId="8" borderId="19" xfId="310" applyFont="1" applyFill="1" applyBorder="1" applyAlignment="1">
      <alignment vertical="center" wrapText="1"/>
    </xf>
    <xf numFmtId="0" fontId="14" fillId="8" borderId="21" xfId="310" applyFont="1" applyFill="1" applyBorder="1" applyAlignment="1">
      <alignment horizontal="center" vertical="center" wrapText="1"/>
    </xf>
    <xf numFmtId="0" fontId="14" fillId="8" borderId="19" xfId="310" applyFont="1" applyFill="1" applyBorder="1" applyAlignment="1">
      <alignment horizontal="center" vertical="center" wrapText="1"/>
    </xf>
    <xf numFmtId="2" fontId="14" fillId="8" borderId="19" xfId="310" applyNumberFormat="1" applyFont="1" applyFill="1" applyBorder="1" applyAlignment="1">
      <alignment vertical="center" wrapText="1"/>
    </xf>
    <xf numFmtId="0" fontId="14" fillId="8" borderId="31" xfId="310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vertical="center" wrapText="1"/>
    </xf>
    <xf numFmtId="0" fontId="14" fillId="10" borderId="5" xfId="310" applyFont="1" applyFill="1" applyBorder="1" applyAlignment="1">
      <alignment horizontal="center" vertical="center" wrapText="1"/>
    </xf>
    <xf numFmtId="0" fontId="13" fillId="10" borderId="5" xfId="310" applyFont="1" applyFill="1" applyBorder="1" applyAlignment="1">
      <alignment horizontal="center" vertical="center" wrapText="1"/>
    </xf>
    <xf numFmtId="0" fontId="14" fillId="10" borderId="5" xfId="310" applyFont="1" applyFill="1" applyBorder="1" applyAlignment="1">
      <alignment vertical="center" wrapText="1"/>
    </xf>
    <xf numFmtId="2" fontId="14" fillId="10" borderId="5" xfId="310" applyNumberFormat="1" applyFont="1" applyFill="1" applyBorder="1" applyAlignment="1">
      <alignment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30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8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5"/>
  <sheetViews>
    <sheetView view="pageBreakPreview" zoomScale="55" zoomScaleNormal="55" zoomScaleSheetLayoutView="55" workbookViewId="0">
      <pane xSplit="1" ySplit="5" topLeftCell="B68" activePane="bottomRight" state="frozen"/>
      <selection activeCell="K12" sqref="K12"/>
      <selection pane="topRight" activeCell="K12" sqref="K12"/>
      <selection pane="bottomLeft" activeCell="K12" sqref="K12"/>
      <selection pane="bottomRight" activeCell="A237" sqref="A237:XFD324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8.6640625" style="17" customWidth="1"/>
    <col min="7" max="7" width="57.33203125" style="17" customWidth="1"/>
    <col min="8" max="8" width="28.44140625" style="3" customWidth="1"/>
    <col min="9" max="9" width="31" style="3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77" t="s">
        <v>7</v>
      </c>
      <c r="B1" s="78"/>
      <c r="C1" s="4"/>
      <c r="D1" s="75"/>
      <c r="E1" s="77" t="s">
        <v>65</v>
      </c>
      <c r="F1" s="78"/>
      <c r="G1" s="86" t="s">
        <v>64</v>
      </c>
      <c r="H1" s="87"/>
      <c r="I1" s="87"/>
      <c r="J1" s="87"/>
      <c r="K1" s="87"/>
      <c r="L1" s="2"/>
    </row>
    <row r="2" spans="1:12" ht="15" customHeight="1" thickBot="1" x14ac:dyDescent="0.25">
      <c r="A2" s="20" t="s">
        <v>66</v>
      </c>
      <c r="B2" s="21"/>
      <c r="C2" s="46"/>
      <c r="D2" s="76"/>
      <c r="E2" s="84">
        <v>45992</v>
      </c>
      <c r="F2" s="85"/>
      <c r="G2" s="88"/>
      <c r="H2" s="89"/>
      <c r="I2" s="89"/>
      <c r="J2" s="89"/>
      <c r="K2" s="8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9" t="s">
        <v>30</v>
      </c>
      <c r="B4" s="80"/>
      <c r="C4" s="80"/>
      <c r="D4" s="81" t="s">
        <v>63</v>
      </c>
      <c r="E4" s="82"/>
      <c r="F4" s="82"/>
      <c r="G4" s="82"/>
      <c r="H4" s="82"/>
      <c r="I4" s="82"/>
      <c r="J4" s="83"/>
      <c r="K4" s="35" t="s">
        <v>31</v>
      </c>
      <c r="L4" s="2"/>
    </row>
    <row r="5" spans="1:12" ht="50.1" customHeight="1" thickBot="1" x14ac:dyDescent="0.25">
      <c r="A5" s="29" t="s">
        <v>8</v>
      </c>
      <c r="B5" s="25" t="s">
        <v>0</v>
      </c>
      <c r="C5" s="25" t="s">
        <v>6</v>
      </c>
      <c r="D5" s="30" t="s">
        <v>49</v>
      </c>
      <c r="E5" s="26" t="s">
        <v>55</v>
      </c>
      <c r="F5" s="26" t="s">
        <v>50</v>
      </c>
      <c r="G5" s="26" t="s">
        <v>51</v>
      </c>
      <c r="H5" s="26" t="s">
        <v>52</v>
      </c>
      <c r="I5" s="26" t="s">
        <v>53</v>
      </c>
      <c r="J5" s="26" t="s">
        <v>54</v>
      </c>
      <c r="K5" s="36" t="s">
        <v>20</v>
      </c>
      <c r="L5" s="5"/>
    </row>
    <row r="6" spans="1:12" ht="15" customHeight="1" thickBot="1" x14ac:dyDescent="0.25">
      <c r="A6" s="6" t="s">
        <v>39</v>
      </c>
      <c r="B6" s="7"/>
      <c r="C6" s="7"/>
      <c r="D6" s="41"/>
      <c r="E6" s="42"/>
      <c r="F6" s="42"/>
      <c r="G6" s="42"/>
      <c r="H6" s="7"/>
      <c r="I6" s="7"/>
      <c r="J6" s="47"/>
      <c r="K6" s="45"/>
      <c r="L6" s="5"/>
    </row>
    <row r="7" spans="1:12" x14ac:dyDescent="0.2">
      <c r="A7" s="14" t="s">
        <v>114</v>
      </c>
      <c r="B7" s="8" t="s">
        <v>4</v>
      </c>
      <c r="C7" s="8" t="s">
        <v>23</v>
      </c>
      <c r="D7" s="43" t="s">
        <v>60</v>
      </c>
      <c r="E7" s="28" t="s">
        <v>58</v>
      </c>
      <c r="F7" s="28" t="s">
        <v>112</v>
      </c>
      <c r="G7" s="28" t="s">
        <v>113</v>
      </c>
      <c r="H7" s="27"/>
      <c r="I7" s="27">
        <v>1.85</v>
      </c>
      <c r="J7" s="48">
        <f t="shared" ref="J7:J8" si="0">I7/(SQRT(3)*0.4*0.8*0.8)</f>
        <v>4.1722578046906547</v>
      </c>
      <c r="K7" s="37" t="s">
        <v>1</v>
      </c>
      <c r="L7" s="22"/>
    </row>
    <row r="8" spans="1:12" x14ac:dyDescent="0.2">
      <c r="A8" s="14" t="s">
        <v>115</v>
      </c>
      <c r="B8" s="8" t="s">
        <v>4</v>
      </c>
      <c r="C8" s="8" t="s">
        <v>23</v>
      </c>
      <c r="D8" s="43" t="s">
        <v>60</v>
      </c>
      <c r="E8" s="28" t="s">
        <v>58</v>
      </c>
      <c r="F8" s="28" t="s">
        <v>112</v>
      </c>
      <c r="G8" s="28" t="s">
        <v>113</v>
      </c>
      <c r="H8" s="27"/>
      <c r="I8" s="27">
        <v>0.18</v>
      </c>
      <c r="J8" s="48">
        <f t="shared" si="0"/>
        <v>0.40594940802395557</v>
      </c>
      <c r="K8" s="37" t="s">
        <v>1</v>
      </c>
      <c r="L8" s="22"/>
    </row>
    <row r="9" spans="1:12" x14ac:dyDescent="0.2">
      <c r="A9" s="14" t="s">
        <v>116</v>
      </c>
      <c r="B9" s="8" t="s">
        <v>4</v>
      </c>
      <c r="C9" s="8" t="s">
        <v>23</v>
      </c>
      <c r="D9" s="43" t="s">
        <v>60</v>
      </c>
      <c r="E9" s="28" t="s">
        <v>58</v>
      </c>
      <c r="F9" s="28" t="s">
        <v>117</v>
      </c>
      <c r="G9" s="28" t="s">
        <v>118</v>
      </c>
      <c r="H9" s="27"/>
      <c r="I9" s="27">
        <v>2.2000000000000002</v>
      </c>
      <c r="J9" s="48">
        <f>I9/(SQRT(3)*0.4*0.77*0.8)</f>
        <v>5.154913117764516</v>
      </c>
      <c r="K9" s="37" t="s">
        <v>1</v>
      </c>
      <c r="L9" s="22"/>
    </row>
    <row r="10" spans="1:12" x14ac:dyDescent="0.2">
      <c r="A10" s="11" t="s">
        <v>199</v>
      </c>
      <c r="B10" s="8" t="s">
        <v>4</v>
      </c>
      <c r="C10" s="9" t="s">
        <v>23</v>
      </c>
      <c r="D10" s="55" t="s">
        <v>58</v>
      </c>
      <c r="E10" s="54" t="s">
        <v>61</v>
      </c>
      <c r="F10" s="54"/>
      <c r="G10" s="54"/>
      <c r="H10" s="57"/>
      <c r="I10" s="57"/>
      <c r="J10" s="48"/>
      <c r="K10" s="38" t="s">
        <v>1</v>
      </c>
      <c r="L10" s="22"/>
    </row>
    <row r="11" spans="1:12" x14ac:dyDescent="0.2">
      <c r="A11" s="11" t="s">
        <v>119</v>
      </c>
      <c r="B11" s="9" t="s">
        <v>4</v>
      </c>
      <c r="C11" s="9" t="s">
        <v>23</v>
      </c>
      <c r="D11" s="55" t="s">
        <v>58</v>
      </c>
      <c r="E11" s="54" t="s">
        <v>58</v>
      </c>
      <c r="F11" s="54" t="s">
        <v>120</v>
      </c>
      <c r="G11" s="54"/>
      <c r="H11" s="56"/>
      <c r="I11" s="57"/>
      <c r="J11" s="48"/>
      <c r="K11" s="38" t="s">
        <v>1</v>
      </c>
      <c r="L11" s="22"/>
    </row>
    <row r="12" spans="1:12" ht="22.8" x14ac:dyDescent="0.2">
      <c r="A12" s="11" t="s">
        <v>93</v>
      </c>
      <c r="B12" s="9" t="s">
        <v>4</v>
      </c>
      <c r="C12" s="9" t="s">
        <v>24</v>
      </c>
      <c r="D12" s="55" t="s">
        <v>59</v>
      </c>
      <c r="E12" s="54" t="s">
        <v>56</v>
      </c>
      <c r="F12" s="54" t="s">
        <v>332</v>
      </c>
      <c r="G12" s="54" t="s">
        <v>333</v>
      </c>
      <c r="H12" s="57" t="s">
        <v>338</v>
      </c>
      <c r="I12" s="57">
        <v>4</v>
      </c>
      <c r="J12" s="48">
        <f>I12/(SQRT(3)*0.4*0.8*0.8)</f>
        <v>9.0210979560879014</v>
      </c>
      <c r="K12" s="38" t="s">
        <v>1</v>
      </c>
      <c r="L12" s="22"/>
    </row>
    <row r="13" spans="1:12" x14ac:dyDescent="0.2">
      <c r="A13" s="11" t="s">
        <v>96</v>
      </c>
      <c r="B13" s="9" t="s">
        <v>4</v>
      </c>
      <c r="C13" s="9" t="s">
        <v>23</v>
      </c>
      <c r="D13" s="55" t="s">
        <v>58</v>
      </c>
      <c r="E13" s="54" t="s">
        <v>58</v>
      </c>
      <c r="F13" s="54" t="s">
        <v>97</v>
      </c>
      <c r="G13" s="54" t="s">
        <v>98</v>
      </c>
      <c r="H13" s="56"/>
      <c r="I13" s="57"/>
      <c r="J13" s="48"/>
      <c r="K13" s="38" t="s">
        <v>1</v>
      </c>
      <c r="L13" s="22"/>
    </row>
    <row r="14" spans="1:12" x14ac:dyDescent="0.2">
      <c r="A14" s="11" t="s">
        <v>100</v>
      </c>
      <c r="B14" s="9" t="s">
        <v>4</v>
      </c>
      <c r="C14" s="9" t="s">
        <v>23</v>
      </c>
      <c r="D14" s="55" t="s">
        <v>58</v>
      </c>
      <c r="E14" s="54" t="s">
        <v>58</v>
      </c>
      <c r="F14" s="54" t="s">
        <v>101</v>
      </c>
      <c r="G14" s="54" t="s">
        <v>102</v>
      </c>
      <c r="H14" s="56"/>
      <c r="I14" s="57"/>
      <c r="J14" s="48"/>
      <c r="K14" s="38" t="s">
        <v>1</v>
      </c>
      <c r="L14" s="22"/>
    </row>
    <row r="15" spans="1:12" x14ac:dyDescent="0.2">
      <c r="A15" s="11" t="s">
        <v>103</v>
      </c>
      <c r="B15" s="9" t="s">
        <v>4</v>
      </c>
      <c r="C15" s="9" t="s">
        <v>23</v>
      </c>
      <c r="D15" s="55" t="s">
        <v>58</v>
      </c>
      <c r="E15" s="54" t="s">
        <v>58</v>
      </c>
      <c r="F15" s="54" t="s">
        <v>97</v>
      </c>
      <c r="G15" s="54" t="s">
        <v>104</v>
      </c>
      <c r="H15" s="56"/>
      <c r="I15" s="57"/>
      <c r="J15" s="48"/>
      <c r="K15" s="38" t="s">
        <v>1</v>
      </c>
      <c r="L15" s="22"/>
    </row>
    <row r="16" spans="1:12" ht="22.8" x14ac:dyDescent="0.2">
      <c r="A16" s="11" t="s">
        <v>94</v>
      </c>
      <c r="B16" s="9" t="s">
        <v>4</v>
      </c>
      <c r="C16" s="9" t="s">
        <v>24</v>
      </c>
      <c r="D16" s="55" t="s">
        <v>59</v>
      </c>
      <c r="E16" s="54" t="s">
        <v>56</v>
      </c>
      <c r="F16" s="54" t="s">
        <v>332</v>
      </c>
      <c r="G16" s="54" t="s">
        <v>333</v>
      </c>
      <c r="H16" s="57" t="s">
        <v>339</v>
      </c>
      <c r="I16" s="57">
        <v>4</v>
      </c>
      <c r="J16" s="48">
        <f>I16/(SQRT(3)*0.4*0.8*0.8)</f>
        <v>9.0210979560879014</v>
      </c>
      <c r="K16" s="38" t="s">
        <v>1</v>
      </c>
      <c r="L16" s="22"/>
    </row>
    <row r="17" spans="1:12" x14ac:dyDescent="0.2">
      <c r="A17" s="11" t="s">
        <v>105</v>
      </c>
      <c r="B17" s="9" t="s">
        <v>4</v>
      </c>
      <c r="C17" s="9" t="s">
        <v>23</v>
      </c>
      <c r="D17" s="55" t="s">
        <v>58</v>
      </c>
      <c r="E17" s="54" t="s">
        <v>58</v>
      </c>
      <c r="F17" s="54" t="s">
        <v>97</v>
      </c>
      <c r="G17" s="54" t="s">
        <v>98</v>
      </c>
      <c r="H17" s="56"/>
      <c r="I17" s="57"/>
      <c r="J17" s="48"/>
      <c r="K17" s="38" t="s">
        <v>1</v>
      </c>
      <c r="L17" s="22"/>
    </row>
    <row r="18" spans="1:12" x14ac:dyDescent="0.2">
      <c r="A18" s="11" t="s">
        <v>106</v>
      </c>
      <c r="B18" s="9" t="s">
        <v>4</v>
      </c>
      <c r="C18" s="9" t="s">
        <v>23</v>
      </c>
      <c r="D18" s="55" t="s">
        <v>58</v>
      </c>
      <c r="E18" s="54" t="s">
        <v>58</v>
      </c>
      <c r="F18" s="54" t="s">
        <v>101</v>
      </c>
      <c r="G18" s="54" t="s">
        <v>102</v>
      </c>
      <c r="H18" s="56"/>
      <c r="I18" s="57"/>
      <c r="J18" s="48"/>
      <c r="K18" s="38" t="s">
        <v>1</v>
      </c>
      <c r="L18" s="22"/>
    </row>
    <row r="19" spans="1:12" x14ac:dyDescent="0.2">
      <c r="A19" s="11" t="s">
        <v>107</v>
      </c>
      <c r="B19" s="9" t="s">
        <v>4</v>
      </c>
      <c r="C19" s="9" t="s">
        <v>23</v>
      </c>
      <c r="D19" s="55" t="s">
        <v>58</v>
      </c>
      <c r="E19" s="54" t="s">
        <v>58</v>
      </c>
      <c r="F19" s="54" t="s">
        <v>97</v>
      </c>
      <c r="G19" s="54" t="s">
        <v>104</v>
      </c>
      <c r="H19" s="56" t="s">
        <v>99</v>
      </c>
      <c r="I19" s="57"/>
      <c r="J19" s="48"/>
      <c r="K19" s="38" t="s">
        <v>1</v>
      </c>
      <c r="L19" s="22"/>
    </row>
    <row r="20" spans="1:12" ht="22.8" x14ac:dyDescent="0.2">
      <c r="A20" s="11" t="s">
        <v>95</v>
      </c>
      <c r="B20" s="9" t="s">
        <v>4</v>
      </c>
      <c r="C20" s="9" t="s">
        <v>24</v>
      </c>
      <c r="D20" s="55" t="s">
        <v>59</v>
      </c>
      <c r="E20" s="54" t="s">
        <v>56</v>
      </c>
      <c r="F20" s="54" t="s">
        <v>332</v>
      </c>
      <c r="G20" s="54" t="s">
        <v>333</v>
      </c>
      <c r="H20" s="57" t="s">
        <v>355</v>
      </c>
      <c r="I20" s="57">
        <v>4</v>
      </c>
      <c r="J20" s="48">
        <f>I20/(SQRT(3)*0.4*0.8*0.8)</f>
        <v>9.0210979560879014</v>
      </c>
      <c r="K20" s="38" t="s">
        <v>1</v>
      </c>
      <c r="L20" s="22"/>
    </row>
    <row r="21" spans="1:12" x14ac:dyDescent="0.2">
      <c r="A21" s="11" t="s">
        <v>108</v>
      </c>
      <c r="B21" s="9" t="s">
        <v>4</v>
      </c>
      <c r="C21" s="9" t="s">
        <v>23</v>
      </c>
      <c r="D21" s="55" t="s">
        <v>58</v>
      </c>
      <c r="E21" s="54" t="s">
        <v>58</v>
      </c>
      <c r="F21" s="54" t="s">
        <v>97</v>
      </c>
      <c r="G21" s="54" t="s">
        <v>98</v>
      </c>
      <c r="H21" s="56"/>
      <c r="I21" s="57"/>
      <c r="J21" s="48"/>
      <c r="K21" s="38" t="s">
        <v>1</v>
      </c>
      <c r="L21" s="22"/>
    </row>
    <row r="22" spans="1:12" x14ac:dyDescent="0.2">
      <c r="A22" s="11" t="s">
        <v>109</v>
      </c>
      <c r="B22" s="9" t="s">
        <v>4</v>
      </c>
      <c r="C22" s="9" t="s">
        <v>23</v>
      </c>
      <c r="D22" s="55" t="s">
        <v>58</v>
      </c>
      <c r="E22" s="54" t="s">
        <v>58</v>
      </c>
      <c r="F22" s="54" t="s">
        <v>101</v>
      </c>
      <c r="G22" s="54" t="s">
        <v>102</v>
      </c>
      <c r="H22" s="56"/>
      <c r="I22" s="57"/>
      <c r="J22" s="48"/>
      <c r="K22" s="38" t="s">
        <v>1</v>
      </c>
      <c r="L22" s="22"/>
    </row>
    <row r="23" spans="1:12" x14ac:dyDescent="0.2">
      <c r="A23" s="11" t="s">
        <v>110</v>
      </c>
      <c r="B23" s="9" t="s">
        <v>4</v>
      </c>
      <c r="C23" s="9" t="s">
        <v>23</v>
      </c>
      <c r="D23" s="55" t="s">
        <v>58</v>
      </c>
      <c r="E23" s="54" t="s">
        <v>58</v>
      </c>
      <c r="F23" s="54" t="s">
        <v>97</v>
      </c>
      <c r="G23" s="54" t="s">
        <v>104</v>
      </c>
      <c r="H23" s="56"/>
      <c r="I23" s="57"/>
      <c r="J23" s="48"/>
      <c r="K23" s="38" t="s">
        <v>1</v>
      </c>
      <c r="L23" s="22"/>
    </row>
    <row r="24" spans="1:12" x14ac:dyDescent="0.2">
      <c r="A24" s="11" t="s">
        <v>224</v>
      </c>
      <c r="B24" s="9" t="s">
        <v>4</v>
      </c>
      <c r="C24" s="9" t="s">
        <v>23</v>
      </c>
      <c r="D24" s="55" t="s">
        <v>58</v>
      </c>
      <c r="E24" s="54" t="s">
        <v>58</v>
      </c>
      <c r="F24" s="54" t="s">
        <v>101</v>
      </c>
      <c r="G24" s="54" t="s">
        <v>125</v>
      </c>
      <c r="H24" s="56"/>
      <c r="I24" s="57"/>
      <c r="J24" s="48"/>
      <c r="K24" s="38" t="s">
        <v>1</v>
      </c>
      <c r="L24" s="22"/>
    </row>
    <row r="25" spans="1:12" ht="29.25" customHeight="1" x14ac:dyDescent="0.2">
      <c r="A25" s="11" t="s">
        <v>251</v>
      </c>
      <c r="B25" s="9" t="s">
        <v>4</v>
      </c>
      <c r="C25" s="9" t="s">
        <v>23</v>
      </c>
      <c r="D25" s="55" t="s">
        <v>58</v>
      </c>
      <c r="E25" s="54" t="s">
        <v>58</v>
      </c>
      <c r="F25" s="54" t="s">
        <v>82</v>
      </c>
      <c r="G25" s="54" t="s">
        <v>319</v>
      </c>
      <c r="H25" s="56" t="s">
        <v>318</v>
      </c>
      <c r="I25" s="57">
        <v>5.12</v>
      </c>
      <c r="J25" s="48"/>
      <c r="K25" s="38" t="s">
        <v>1</v>
      </c>
      <c r="L25" s="22"/>
    </row>
    <row r="26" spans="1:12" x14ac:dyDescent="0.2">
      <c r="A26" s="11" t="s">
        <v>248</v>
      </c>
      <c r="B26" s="9" t="s">
        <v>4</v>
      </c>
      <c r="C26" s="9" t="s">
        <v>23</v>
      </c>
      <c r="D26" s="55" t="s">
        <v>60</v>
      </c>
      <c r="E26" s="54" t="s">
        <v>57</v>
      </c>
      <c r="F26" s="54" t="s">
        <v>80</v>
      </c>
      <c r="G26" s="54" t="s">
        <v>255</v>
      </c>
      <c r="H26" s="56" t="s">
        <v>256</v>
      </c>
      <c r="I26" s="57">
        <v>0.12</v>
      </c>
      <c r="J26" s="48">
        <f>I26/(SQRT(3)*0.4*0.72*0.534)</f>
        <v>0.45049178307555066</v>
      </c>
      <c r="K26" s="38" t="s">
        <v>1</v>
      </c>
      <c r="L26" s="22"/>
    </row>
    <row r="27" spans="1:12" x14ac:dyDescent="0.2">
      <c r="A27" s="11" t="s">
        <v>75</v>
      </c>
      <c r="B27" s="9" t="s">
        <v>4</v>
      </c>
      <c r="C27" s="9" t="s">
        <v>23</v>
      </c>
      <c r="D27" s="55" t="s">
        <v>60</v>
      </c>
      <c r="E27" s="54" t="s">
        <v>57</v>
      </c>
      <c r="F27" s="54" t="s">
        <v>76</v>
      </c>
      <c r="G27" s="54" t="s">
        <v>77</v>
      </c>
      <c r="H27" s="57">
        <v>1028540410</v>
      </c>
      <c r="I27" s="57">
        <v>0.75</v>
      </c>
      <c r="J27" s="48">
        <v>2.1</v>
      </c>
      <c r="K27" s="38" t="s">
        <v>1</v>
      </c>
      <c r="L27" s="22"/>
    </row>
    <row r="28" spans="1:12" ht="34.200000000000003" x14ac:dyDescent="0.2">
      <c r="A28" s="11" t="s">
        <v>72</v>
      </c>
      <c r="B28" s="9" t="s">
        <v>4</v>
      </c>
      <c r="C28" s="9" t="s">
        <v>29</v>
      </c>
      <c r="D28" s="55" t="s">
        <v>60</v>
      </c>
      <c r="E28" s="54" t="s">
        <v>57</v>
      </c>
      <c r="F28" s="54" t="s">
        <v>73</v>
      </c>
      <c r="G28" s="54" t="s">
        <v>74</v>
      </c>
      <c r="H28" s="57" t="s">
        <v>253</v>
      </c>
      <c r="I28" s="57">
        <v>1.5</v>
      </c>
      <c r="J28" s="48">
        <f>I28/(SQRT(3)*0.4*0.79*0.848)</f>
        <v>3.2318239632509798</v>
      </c>
      <c r="K28" s="38" t="s">
        <v>1</v>
      </c>
      <c r="L28" s="22"/>
    </row>
    <row r="29" spans="1:12" x14ac:dyDescent="0.2">
      <c r="A29" s="11" t="s">
        <v>249</v>
      </c>
      <c r="B29" s="9" t="s">
        <v>4</v>
      </c>
      <c r="C29" s="9" t="s">
        <v>23</v>
      </c>
      <c r="D29" s="55" t="s">
        <v>58</v>
      </c>
      <c r="E29" s="54" t="s">
        <v>58</v>
      </c>
      <c r="F29" s="54" t="s">
        <v>82</v>
      </c>
      <c r="G29" s="54" t="s">
        <v>250</v>
      </c>
      <c r="H29" s="56"/>
      <c r="I29" s="57"/>
      <c r="J29" s="48"/>
      <c r="K29" s="38" t="s">
        <v>1</v>
      </c>
      <c r="L29" s="22"/>
    </row>
    <row r="30" spans="1:12" x14ac:dyDescent="0.2">
      <c r="A30" s="11" t="s">
        <v>78</v>
      </c>
      <c r="B30" s="9" t="s">
        <v>4</v>
      </c>
      <c r="C30" s="9" t="s">
        <v>28</v>
      </c>
      <c r="D30" s="55" t="s">
        <v>60</v>
      </c>
      <c r="E30" s="54" t="s">
        <v>57</v>
      </c>
      <c r="F30" s="54" t="s">
        <v>80</v>
      </c>
      <c r="G30" s="54" t="s">
        <v>79</v>
      </c>
      <c r="H30" s="57" t="s">
        <v>254</v>
      </c>
      <c r="I30" s="57">
        <v>0.55000000000000004</v>
      </c>
      <c r="J30" s="48">
        <f>I30/(SQRT(3)*0.4*0.69*0.818)</f>
        <v>1.406499805350157</v>
      </c>
      <c r="K30" s="38" t="s">
        <v>2</v>
      </c>
      <c r="L30" s="22"/>
    </row>
    <row r="31" spans="1:12" x14ac:dyDescent="0.2">
      <c r="A31" s="11" t="s">
        <v>87</v>
      </c>
      <c r="B31" s="9" t="s">
        <v>4</v>
      </c>
      <c r="C31" s="9" t="s">
        <v>28</v>
      </c>
      <c r="D31" s="55" t="s">
        <v>60</v>
      </c>
      <c r="E31" s="54" t="s">
        <v>57</v>
      </c>
      <c r="F31" s="54" t="s">
        <v>80</v>
      </c>
      <c r="G31" s="54" t="s">
        <v>86</v>
      </c>
      <c r="H31" s="57" t="s">
        <v>258</v>
      </c>
      <c r="I31" s="57">
        <v>1.1000000000000001</v>
      </c>
      <c r="J31" s="48">
        <f>I31/(SQRT(3)*0.4*0.76*0.85)</f>
        <v>2.4577604338567665</v>
      </c>
      <c r="K31" s="38" t="s">
        <v>1</v>
      </c>
      <c r="L31" s="22"/>
    </row>
    <row r="32" spans="1:12" x14ac:dyDescent="0.2">
      <c r="A32" s="11" t="s">
        <v>81</v>
      </c>
      <c r="B32" s="9" t="s">
        <v>4</v>
      </c>
      <c r="C32" s="9" t="s">
        <v>23</v>
      </c>
      <c r="D32" s="55" t="s">
        <v>60</v>
      </c>
      <c r="E32" s="54" t="s">
        <v>57</v>
      </c>
      <c r="F32" s="54" t="s">
        <v>80</v>
      </c>
      <c r="G32" s="54" t="s">
        <v>86</v>
      </c>
      <c r="H32" s="57" t="s">
        <v>257</v>
      </c>
      <c r="I32" s="57">
        <v>1.1000000000000001</v>
      </c>
      <c r="J32" s="48">
        <f>I32/(SQRT(3)*0.4*0.76*0.85)</f>
        <v>2.4577604338567665</v>
      </c>
      <c r="K32" s="38" t="s">
        <v>1</v>
      </c>
      <c r="L32" s="22"/>
    </row>
    <row r="33" spans="1:12" x14ac:dyDescent="0.2">
      <c r="A33" s="11" t="s">
        <v>85</v>
      </c>
      <c r="B33" s="9" t="s">
        <v>4</v>
      </c>
      <c r="C33" s="9" t="s">
        <v>23</v>
      </c>
      <c r="D33" s="55" t="s">
        <v>60</v>
      </c>
      <c r="E33" s="54" t="s">
        <v>57</v>
      </c>
      <c r="F33" s="54" t="s">
        <v>82</v>
      </c>
      <c r="G33" s="54" t="s">
        <v>83</v>
      </c>
      <c r="H33" s="57" t="s">
        <v>84</v>
      </c>
      <c r="I33" s="57"/>
      <c r="J33" s="48"/>
      <c r="K33" s="38" t="s">
        <v>1</v>
      </c>
      <c r="L33" s="22"/>
    </row>
    <row r="34" spans="1:12" x14ac:dyDescent="0.2">
      <c r="A34" s="11" t="s">
        <v>200</v>
      </c>
      <c r="B34" s="9" t="s">
        <v>4</v>
      </c>
      <c r="C34" s="9" t="s">
        <v>23</v>
      </c>
      <c r="D34" s="55" t="s">
        <v>58</v>
      </c>
      <c r="E34" s="54" t="s">
        <v>61</v>
      </c>
      <c r="F34" s="54"/>
      <c r="G34" s="54"/>
      <c r="H34" s="57"/>
      <c r="I34" s="57"/>
      <c r="J34" s="48"/>
      <c r="K34" s="38" t="s">
        <v>1</v>
      </c>
      <c r="L34" s="22"/>
    </row>
    <row r="35" spans="1:12" x14ac:dyDescent="0.2">
      <c r="A35" s="11" t="s">
        <v>201</v>
      </c>
      <c r="B35" s="9" t="s">
        <v>4</v>
      </c>
      <c r="C35" s="9" t="s">
        <v>23</v>
      </c>
      <c r="D35" s="55" t="s">
        <v>58</v>
      </c>
      <c r="E35" s="54" t="s">
        <v>61</v>
      </c>
      <c r="F35" s="54"/>
      <c r="G35" s="54"/>
      <c r="H35" s="57"/>
      <c r="I35" s="57"/>
      <c r="J35" s="48"/>
      <c r="K35" s="38" t="s">
        <v>1</v>
      </c>
      <c r="L35" s="22"/>
    </row>
    <row r="36" spans="1:12" x14ac:dyDescent="0.2">
      <c r="A36" s="11" t="s">
        <v>121</v>
      </c>
      <c r="B36" s="9" t="s">
        <v>5</v>
      </c>
      <c r="C36" s="9" t="s">
        <v>23</v>
      </c>
      <c r="D36" s="55" t="s">
        <v>58</v>
      </c>
      <c r="E36" s="54" t="s">
        <v>58</v>
      </c>
      <c r="F36" s="54" t="s">
        <v>97</v>
      </c>
      <c r="G36" s="54" t="s">
        <v>123</v>
      </c>
      <c r="H36" s="56"/>
      <c r="I36" s="57"/>
      <c r="J36" s="48"/>
      <c r="K36" s="38" t="s">
        <v>1</v>
      </c>
      <c r="L36" s="22"/>
    </row>
    <row r="37" spans="1:12" x14ac:dyDescent="0.2">
      <c r="A37" s="11" t="s">
        <v>122</v>
      </c>
      <c r="B37" s="9" t="s">
        <v>5</v>
      </c>
      <c r="C37" s="9" t="s">
        <v>23</v>
      </c>
      <c r="D37" s="55" t="s">
        <v>58</v>
      </c>
      <c r="E37" s="54" t="s">
        <v>58</v>
      </c>
      <c r="F37" s="54" t="s">
        <v>101</v>
      </c>
      <c r="G37" s="54" t="s">
        <v>125</v>
      </c>
      <c r="H37" s="56"/>
      <c r="I37" s="57"/>
      <c r="J37" s="48"/>
      <c r="K37" s="38" t="s">
        <v>1</v>
      </c>
      <c r="L37" s="22"/>
    </row>
    <row r="38" spans="1:12" x14ac:dyDescent="0.2">
      <c r="A38" s="11" t="s">
        <v>124</v>
      </c>
      <c r="B38" s="9" t="s">
        <v>5</v>
      </c>
      <c r="C38" s="9" t="s">
        <v>23</v>
      </c>
      <c r="D38" s="55" t="s">
        <v>58</v>
      </c>
      <c r="E38" s="54" t="s">
        <v>58</v>
      </c>
      <c r="F38" s="54" t="s">
        <v>97</v>
      </c>
      <c r="G38" s="54" t="s">
        <v>123</v>
      </c>
      <c r="H38" s="56"/>
      <c r="I38" s="57"/>
      <c r="J38" s="48"/>
      <c r="K38" s="38" t="s">
        <v>1</v>
      </c>
      <c r="L38" s="22"/>
    </row>
    <row r="39" spans="1:12" ht="45.6" x14ac:dyDescent="0.2">
      <c r="A39" s="11" t="s">
        <v>89</v>
      </c>
      <c r="B39" s="9" t="s">
        <v>5</v>
      </c>
      <c r="C39" s="9" t="s">
        <v>26</v>
      </c>
      <c r="D39" s="55" t="s">
        <v>59</v>
      </c>
      <c r="E39" s="54" t="s">
        <v>56</v>
      </c>
      <c r="F39" s="54" t="s">
        <v>345</v>
      </c>
      <c r="G39" s="54" t="s">
        <v>344</v>
      </c>
      <c r="H39" s="57" t="s">
        <v>346</v>
      </c>
      <c r="I39" s="57">
        <v>15</v>
      </c>
      <c r="J39" s="48">
        <v>27.9</v>
      </c>
      <c r="K39" s="38" t="s">
        <v>1</v>
      </c>
      <c r="L39" s="22"/>
    </row>
    <row r="40" spans="1:12" ht="45.6" x14ac:dyDescent="0.2">
      <c r="A40" s="11" t="s">
        <v>90</v>
      </c>
      <c r="B40" s="9" t="s">
        <v>5</v>
      </c>
      <c r="C40" s="9" t="s">
        <v>26</v>
      </c>
      <c r="D40" s="55" t="s">
        <v>59</v>
      </c>
      <c r="E40" s="54" t="s">
        <v>56</v>
      </c>
      <c r="F40" s="54" t="s">
        <v>345</v>
      </c>
      <c r="G40" s="54" t="s">
        <v>344</v>
      </c>
      <c r="H40" s="57" t="s">
        <v>347</v>
      </c>
      <c r="I40" s="57">
        <v>15</v>
      </c>
      <c r="J40" s="48">
        <v>27.9</v>
      </c>
      <c r="K40" s="38" t="s">
        <v>1</v>
      </c>
      <c r="L40" s="22"/>
    </row>
    <row r="41" spans="1:12" x14ac:dyDescent="0.2">
      <c r="A41" s="11" t="s">
        <v>111</v>
      </c>
      <c r="B41" s="9" t="s">
        <v>5</v>
      </c>
      <c r="C41" s="9" t="s">
        <v>23</v>
      </c>
      <c r="D41" s="55" t="s">
        <v>58</v>
      </c>
      <c r="E41" s="54" t="s">
        <v>58</v>
      </c>
      <c r="F41" s="54" t="s">
        <v>67</v>
      </c>
      <c r="G41" s="54" t="s">
        <v>68</v>
      </c>
      <c r="H41" s="57">
        <v>2502449</v>
      </c>
      <c r="I41" s="57"/>
      <c r="J41" s="48"/>
      <c r="K41" s="38" t="s">
        <v>1</v>
      </c>
      <c r="L41" s="22"/>
    </row>
    <row r="42" spans="1:12" x14ac:dyDescent="0.2">
      <c r="A42" s="11" t="s">
        <v>69</v>
      </c>
      <c r="B42" s="9" t="s">
        <v>5</v>
      </c>
      <c r="C42" s="9" t="s">
        <v>25</v>
      </c>
      <c r="D42" s="55" t="s">
        <v>60</v>
      </c>
      <c r="E42" s="54" t="s">
        <v>56</v>
      </c>
      <c r="F42" s="54" t="s">
        <v>70</v>
      </c>
      <c r="G42" s="54" t="s">
        <v>71</v>
      </c>
      <c r="H42" s="57"/>
      <c r="I42" s="57">
        <v>3</v>
      </c>
      <c r="J42" s="48">
        <f>I42/(SQRT(3)*0.4*0.8*0.8)</f>
        <v>6.7658234670659265</v>
      </c>
      <c r="K42" s="38" t="s">
        <v>1</v>
      </c>
      <c r="L42" s="22"/>
    </row>
    <row r="43" spans="1:12" ht="26.25" customHeight="1" x14ac:dyDescent="0.2">
      <c r="A43" s="11" t="s">
        <v>45</v>
      </c>
      <c r="B43" s="9" t="s">
        <v>5</v>
      </c>
      <c r="C43" s="9" t="s">
        <v>23</v>
      </c>
      <c r="D43" s="55" t="s">
        <v>58</v>
      </c>
      <c r="E43" s="54" t="s">
        <v>58</v>
      </c>
      <c r="F43" s="54" t="s">
        <v>91</v>
      </c>
      <c r="G43" s="54" t="s">
        <v>92</v>
      </c>
      <c r="H43" s="60" t="s">
        <v>259</v>
      </c>
      <c r="I43" s="57"/>
      <c r="J43" s="48"/>
      <c r="K43" s="38" t="s">
        <v>1</v>
      </c>
      <c r="L43" s="22"/>
    </row>
    <row r="44" spans="1:12" x14ac:dyDescent="0.2">
      <c r="A44" s="11" t="s">
        <v>126</v>
      </c>
      <c r="B44" s="9" t="s">
        <v>5</v>
      </c>
      <c r="C44" s="9" t="s">
        <v>23</v>
      </c>
      <c r="D44" s="55" t="s">
        <v>60</v>
      </c>
      <c r="E44" s="54" t="s">
        <v>56</v>
      </c>
      <c r="F44" s="54" t="s">
        <v>120</v>
      </c>
      <c r="G44" s="54" t="s">
        <v>127</v>
      </c>
      <c r="H44" s="57"/>
      <c r="I44" s="57">
        <v>0.18</v>
      </c>
      <c r="J44" s="48">
        <f>I44/(SQRT(3)*0.4*0.8*0.8)</f>
        <v>0.40594940802395557</v>
      </c>
      <c r="K44" s="38" t="s">
        <v>1</v>
      </c>
      <c r="L44" s="10"/>
    </row>
    <row r="45" spans="1:12" x14ac:dyDescent="0.2">
      <c r="A45" s="11" t="s">
        <v>130</v>
      </c>
      <c r="B45" s="9" t="s">
        <v>5</v>
      </c>
      <c r="C45" s="9" t="s">
        <v>23</v>
      </c>
      <c r="D45" s="55" t="s">
        <v>58</v>
      </c>
      <c r="E45" s="54" t="s">
        <v>58</v>
      </c>
      <c r="F45" s="54" t="s">
        <v>97</v>
      </c>
      <c r="G45" s="54" t="s">
        <v>131</v>
      </c>
      <c r="H45" s="56"/>
      <c r="I45" s="57"/>
      <c r="J45" s="48"/>
      <c r="K45" s="38" t="s">
        <v>1</v>
      </c>
      <c r="L45" s="22"/>
    </row>
    <row r="46" spans="1:12" x14ac:dyDescent="0.2">
      <c r="A46" s="11" t="s">
        <v>128</v>
      </c>
      <c r="B46" s="9" t="s">
        <v>5</v>
      </c>
      <c r="C46" s="9" t="s">
        <v>23</v>
      </c>
      <c r="D46" s="55" t="s">
        <v>58</v>
      </c>
      <c r="E46" s="54" t="s">
        <v>58</v>
      </c>
      <c r="F46" s="54" t="s">
        <v>101</v>
      </c>
      <c r="G46" s="54" t="s">
        <v>132</v>
      </c>
      <c r="H46" s="56"/>
      <c r="I46" s="57"/>
      <c r="J46" s="48"/>
      <c r="K46" s="38" t="s">
        <v>1</v>
      </c>
      <c r="L46" s="22"/>
    </row>
    <row r="47" spans="1:12" x14ac:dyDescent="0.2">
      <c r="A47" s="11" t="s">
        <v>129</v>
      </c>
      <c r="B47" s="9" t="s">
        <v>5</v>
      </c>
      <c r="C47" s="9" t="s">
        <v>23</v>
      </c>
      <c r="D47" s="55" t="s">
        <v>58</v>
      </c>
      <c r="E47" s="54" t="s">
        <v>58</v>
      </c>
      <c r="F47" s="54" t="s">
        <v>97</v>
      </c>
      <c r="G47" s="54" t="s">
        <v>131</v>
      </c>
      <c r="H47" s="56"/>
      <c r="I47" s="57"/>
      <c r="J47" s="48"/>
      <c r="K47" s="38" t="s">
        <v>1</v>
      </c>
      <c r="L47" s="22"/>
    </row>
    <row r="48" spans="1:12" ht="22.8" x14ac:dyDescent="0.2">
      <c r="A48" s="11" t="s">
        <v>133</v>
      </c>
      <c r="B48" s="9" t="s">
        <v>5</v>
      </c>
      <c r="C48" s="9" t="s">
        <v>24</v>
      </c>
      <c r="D48" s="55" t="s">
        <v>59</v>
      </c>
      <c r="E48" s="54" t="s">
        <v>56</v>
      </c>
      <c r="F48" s="54" t="s">
        <v>332</v>
      </c>
      <c r="G48" s="54" t="s">
        <v>341</v>
      </c>
      <c r="H48" s="57" t="s">
        <v>340</v>
      </c>
      <c r="I48" s="57">
        <v>1.3</v>
      </c>
      <c r="J48" s="48">
        <f>I48/(SQRT(3)*0.4*0.8*0.8)</f>
        <v>2.9318568357285684</v>
      </c>
      <c r="K48" s="38" t="s">
        <v>1</v>
      </c>
      <c r="L48" s="22"/>
    </row>
    <row r="49" spans="1:12" x14ac:dyDescent="0.2">
      <c r="A49" s="11" t="s">
        <v>135</v>
      </c>
      <c r="B49" s="9" t="s">
        <v>5</v>
      </c>
      <c r="C49" s="9" t="s">
        <v>23</v>
      </c>
      <c r="D49" s="55" t="s">
        <v>58</v>
      </c>
      <c r="E49" s="54" t="s">
        <v>58</v>
      </c>
      <c r="F49" s="54" t="s">
        <v>97</v>
      </c>
      <c r="G49" s="54" t="s">
        <v>138</v>
      </c>
      <c r="H49" s="56"/>
      <c r="I49" s="57"/>
      <c r="J49" s="48"/>
      <c r="K49" s="38" t="s">
        <v>1</v>
      </c>
      <c r="L49" s="22"/>
    </row>
    <row r="50" spans="1:12" x14ac:dyDescent="0.2">
      <c r="A50" s="11" t="s">
        <v>136</v>
      </c>
      <c r="B50" s="9" t="s">
        <v>5</v>
      </c>
      <c r="C50" s="9" t="s">
        <v>23</v>
      </c>
      <c r="D50" s="55" t="s">
        <v>58</v>
      </c>
      <c r="E50" s="54" t="s">
        <v>58</v>
      </c>
      <c r="F50" s="54" t="s">
        <v>97</v>
      </c>
      <c r="G50" s="54" t="s">
        <v>137</v>
      </c>
      <c r="H50" s="56"/>
      <c r="I50" s="57"/>
      <c r="J50" s="48"/>
      <c r="K50" s="38" t="s">
        <v>1</v>
      </c>
      <c r="L50" s="22"/>
    </row>
    <row r="51" spans="1:12" ht="22.8" x14ac:dyDescent="0.2">
      <c r="A51" s="11" t="s">
        <v>134</v>
      </c>
      <c r="B51" s="9" t="s">
        <v>5</v>
      </c>
      <c r="C51" s="9" t="s">
        <v>24</v>
      </c>
      <c r="D51" s="55" t="s">
        <v>59</v>
      </c>
      <c r="E51" s="54" t="s">
        <v>56</v>
      </c>
      <c r="F51" s="54" t="s">
        <v>332</v>
      </c>
      <c r="G51" s="54" t="s">
        <v>342</v>
      </c>
      <c r="H51" s="57" t="s">
        <v>343</v>
      </c>
      <c r="I51" s="57">
        <v>1.3</v>
      </c>
      <c r="J51" s="48">
        <f>I51/(SQRT(3)*0.4*0.8*0.8)</f>
        <v>2.9318568357285684</v>
      </c>
      <c r="K51" s="38" t="s">
        <v>1</v>
      </c>
      <c r="L51" s="22"/>
    </row>
    <row r="52" spans="1:12" x14ac:dyDescent="0.2">
      <c r="A52" s="11" t="s">
        <v>139</v>
      </c>
      <c r="B52" s="9" t="s">
        <v>5</v>
      </c>
      <c r="C52" s="9" t="s">
        <v>23</v>
      </c>
      <c r="D52" s="55" t="s">
        <v>58</v>
      </c>
      <c r="E52" s="54" t="s">
        <v>58</v>
      </c>
      <c r="F52" s="54" t="s">
        <v>97</v>
      </c>
      <c r="G52" s="54" t="s">
        <v>138</v>
      </c>
      <c r="H52" s="56"/>
      <c r="I52" s="57"/>
      <c r="J52" s="48"/>
      <c r="K52" s="38" t="s">
        <v>1</v>
      </c>
      <c r="L52" s="22"/>
    </row>
    <row r="53" spans="1:12" x14ac:dyDescent="0.2">
      <c r="A53" s="11" t="s">
        <v>140</v>
      </c>
      <c r="B53" s="9" t="s">
        <v>5</v>
      </c>
      <c r="C53" s="9" t="s">
        <v>23</v>
      </c>
      <c r="D53" s="55" t="s">
        <v>58</v>
      </c>
      <c r="E53" s="54" t="s">
        <v>58</v>
      </c>
      <c r="F53" s="54" t="s">
        <v>97</v>
      </c>
      <c r="G53" s="54" t="s">
        <v>137</v>
      </c>
      <c r="H53" s="56"/>
      <c r="I53" s="57"/>
      <c r="J53" s="48"/>
      <c r="K53" s="38" t="s">
        <v>1</v>
      </c>
      <c r="L53" s="22"/>
    </row>
    <row r="54" spans="1:12" x14ac:dyDescent="0.2">
      <c r="A54" s="11" t="s">
        <v>141</v>
      </c>
      <c r="B54" s="9" t="s">
        <v>5</v>
      </c>
      <c r="C54" s="9" t="s">
        <v>23</v>
      </c>
      <c r="D54" s="55" t="s">
        <v>58</v>
      </c>
      <c r="E54" s="54" t="s">
        <v>58</v>
      </c>
      <c r="F54" s="54" t="s">
        <v>101</v>
      </c>
      <c r="G54" s="54" t="s">
        <v>132</v>
      </c>
      <c r="H54" s="56"/>
      <c r="I54" s="57"/>
      <c r="J54" s="48"/>
      <c r="K54" s="38" t="s">
        <v>1</v>
      </c>
      <c r="L54" s="22"/>
    </row>
    <row r="55" spans="1:12" x14ac:dyDescent="0.2">
      <c r="A55" s="11" t="s">
        <v>142</v>
      </c>
      <c r="B55" s="9" t="s">
        <v>5</v>
      </c>
      <c r="C55" s="9" t="s">
        <v>23</v>
      </c>
      <c r="D55" s="55" t="s">
        <v>58</v>
      </c>
      <c r="E55" s="54" t="s">
        <v>58</v>
      </c>
      <c r="F55" s="54" t="s">
        <v>97</v>
      </c>
      <c r="G55" s="54" t="s">
        <v>143</v>
      </c>
      <c r="H55" s="56"/>
      <c r="I55" s="57"/>
      <c r="J55" s="48"/>
      <c r="K55" s="38" t="s">
        <v>1</v>
      </c>
      <c r="L55" s="22"/>
    </row>
    <row r="56" spans="1:12" x14ac:dyDescent="0.2">
      <c r="A56" s="11" t="s">
        <v>144</v>
      </c>
      <c r="B56" s="9" t="s">
        <v>5</v>
      </c>
      <c r="C56" s="9" t="s">
        <v>24</v>
      </c>
      <c r="D56" s="55" t="s">
        <v>60</v>
      </c>
      <c r="E56" s="54" t="s">
        <v>56</v>
      </c>
      <c r="F56" s="54" t="s">
        <v>70</v>
      </c>
      <c r="G56" s="54" t="s">
        <v>147</v>
      </c>
      <c r="H56" s="57"/>
      <c r="I56" s="57">
        <v>1.3</v>
      </c>
      <c r="J56" s="48">
        <f>I56/(SQRT(3)*0.4*0.8*0.8)</f>
        <v>2.9318568357285684</v>
      </c>
      <c r="K56" s="38" t="s">
        <v>1</v>
      </c>
      <c r="L56" s="22"/>
    </row>
    <row r="57" spans="1:12" x14ac:dyDescent="0.2">
      <c r="A57" s="11" t="s">
        <v>145</v>
      </c>
      <c r="B57" s="9" t="s">
        <v>5</v>
      </c>
      <c r="C57" s="9" t="s">
        <v>23</v>
      </c>
      <c r="D57" s="55" t="s">
        <v>58</v>
      </c>
      <c r="E57" s="54" t="s">
        <v>58</v>
      </c>
      <c r="F57" s="54" t="s">
        <v>97</v>
      </c>
      <c r="G57" s="54" t="s">
        <v>148</v>
      </c>
      <c r="H57" s="56"/>
      <c r="I57" s="57"/>
      <c r="J57" s="48"/>
      <c r="K57" s="38" t="s">
        <v>1</v>
      </c>
      <c r="L57" s="22"/>
    </row>
    <row r="58" spans="1:12" x14ac:dyDescent="0.2">
      <c r="A58" s="11" t="s">
        <v>146</v>
      </c>
      <c r="B58" s="9" t="s">
        <v>5</v>
      </c>
      <c r="C58" s="9" t="s">
        <v>23</v>
      </c>
      <c r="D58" s="55" t="s">
        <v>58</v>
      </c>
      <c r="E58" s="54" t="s">
        <v>58</v>
      </c>
      <c r="F58" s="54" t="s">
        <v>97</v>
      </c>
      <c r="G58" s="54" t="s">
        <v>143</v>
      </c>
      <c r="H58" s="56"/>
      <c r="I58" s="57"/>
      <c r="J58" s="48"/>
      <c r="K58" s="38" t="s">
        <v>1</v>
      </c>
      <c r="L58" s="22"/>
    </row>
    <row r="59" spans="1:12" x14ac:dyDescent="0.2">
      <c r="A59" s="11" t="s">
        <v>149</v>
      </c>
      <c r="B59" s="9" t="s">
        <v>5</v>
      </c>
      <c r="C59" s="9" t="s">
        <v>24</v>
      </c>
      <c r="D59" s="55" t="s">
        <v>60</v>
      </c>
      <c r="E59" s="54" t="s">
        <v>56</v>
      </c>
      <c r="F59" s="54" t="s">
        <v>70</v>
      </c>
      <c r="G59" s="54" t="s">
        <v>147</v>
      </c>
      <c r="H59" s="57"/>
      <c r="I59" s="57">
        <v>1.3</v>
      </c>
      <c r="J59" s="48">
        <f>I59/(SQRT(3)*0.4*0.8*0.8)</f>
        <v>2.9318568357285684</v>
      </c>
      <c r="K59" s="38" t="s">
        <v>1</v>
      </c>
      <c r="L59" s="22"/>
    </row>
    <row r="60" spans="1:12" x14ac:dyDescent="0.2">
      <c r="A60" s="11" t="s">
        <v>151</v>
      </c>
      <c r="B60" s="9" t="s">
        <v>5</v>
      </c>
      <c r="C60" s="9" t="s">
        <v>23</v>
      </c>
      <c r="D60" s="55" t="s">
        <v>58</v>
      </c>
      <c r="E60" s="54" t="s">
        <v>58</v>
      </c>
      <c r="F60" s="54" t="s">
        <v>97</v>
      </c>
      <c r="G60" s="54" t="s">
        <v>148</v>
      </c>
      <c r="H60" s="56"/>
      <c r="I60" s="57"/>
      <c r="J60" s="48"/>
      <c r="K60" s="38" t="s">
        <v>1</v>
      </c>
      <c r="L60" s="22"/>
    </row>
    <row r="61" spans="1:12" x14ac:dyDescent="0.2">
      <c r="A61" s="11" t="s">
        <v>152</v>
      </c>
      <c r="B61" s="9" t="s">
        <v>5</v>
      </c>
      <c r="C61" s="9" t="s">
        <v>23</v>
      </c>
      <c r="D61" s="55" t="s">
        <v>58</v>
      </c>
      <c r="E61" s="54" t="s">
        <v>58</v>
      </c>
      <c r="F61" s="54" t="s">
        <v>97</v>
      </c>
      <c r="G61" s="54" t="s">
        <v>143</v>
      </c>
      <c r="H61" s="56"/>
      <c r="I61" s="57"/>
      <c r="J61" s="48"/>
      <c r="K61" s="38" t="s">
        <v>1</v>
      </c>
      <c r="L61" s="22"/>
    </row>
    <row r="62" spans="1:12" x14ac:dyDescent="0.2">
      <c r="A62" s="11" t="s">
        <v>153</v>
      </c>
      <c r="B62" s="9" t="s">
        <v>5</v>
      </c>
      <c r="C62" s="9" t="s">
        <v>24</v>
      </c>
      <c r="D62" s="55" t="s">
        <v>60</v>
      </c>
      <c r="E62" s="54" t="s">
        <v>56</v>
      </c>
      <c r="F62" s="54" t="s">
        <v>70</v>
      </c>
      <c r="G62" s="54" t="s">
        <v>147</v>
      </c>
      <c r="H62" s="57"/>
      <c r="I62" s="57">
        <v>1.3</v>
      </c>
      <c r="J62" s="48">
        <f>I62/(SQRT(3)*0.4*0.8*0.8)</f>
        <v>2.9318568357285684</v>
      </c>
      <c r="K62" s="38" t="s">
        <v>1</v>
      </c>
      <c r="L62" s="22"/>
    </row>
    <row r="63" spans="1:12" x14ac:dyDescent="0.2">
      <c r="A63" s="11" t="s">
        <v>154</v>
      </c>
      <c r="B63" s="9" t="s">
        <v>5</v>
      </c>
      <c r="C63" s="9" t="s">
        <v>23</v>
      </c>
      <c r="D63" s="55" t="s">
        <v>58</v>
      </c>
      <c r="E63" s="54" t="s">
        <v>58</v>
      </c>
      <c r="F63" s="54" t="s">
        <v>97</v>
      </c>
      <c r="G63" s="54" t="s">
        <v>148</v>
      </c>
      <c r="H63" s="56"/>
      <c r="I63" s="57"/>
      <c r="J63" s="48"/>
      <c r="K63" s="38" t="s">
        <v>1</v>
      </c>
      <c r="L63" s="22"/>
    </row>
    <row r="64" spans="1:12" x14ac:dyDescent="0.2">
      <c r="A64" s="11" t="s">
        <v>155</v>
      </c>
      <c r="B64" s="9" t="s">
        <v>5</v>
      </c>
      <c r="C64" s="9" t="s">
        <v>23</v>
      </c>
      <c r="D64" s="55" t="s">
        <v>58</v>
      </c>
      <c r="E64" s="54" t="s">
        <v>58</v>
      </c>
      <c r="F64" s="54" t="s">
        <v>97</v>
      </c>
      <c r="G64" s="54" t="s">
        <v>143</v>
      </c>
      <c r="H64" s="56"/>
      <c r="I64" s="57"/>
      <c r="J64" s="48"/>
      <c r="K64" s="38" t="s">
        <v>1</v>
      </c>
      <c r="L64" s="22"/>
    </row>
    <row r="65" spans="1:12" x14ac:dyDescent="0.2">
      <c r="A65" s="11" t="s">
        <v>150</v>
      </c>
      <c r="B65" s="9" t="s">
        <v>5</v>
      </c>
      <c r="C65" s="9" t="s">
        <v>23</v>
      </c>
      <c r="D65" s="55" t="s">
        <v>58</v>
      </c>
      <c r="E65" s="54" t="s">
        <v>58</v>
      </c>
      <c r="F65" s="54" t="s">
        <v>101</v>
      </c>
      <c r="G65" s="54" t="s">
        <v>148</v>
      </c>
      <c r="H65" s="56"/>
      <c r="I65" s="57"/>
      <c r="J65" s="48"/>
      <c r="K65" s="38" t="s">
        <v>1</v>
      </c>
      <c r="L65" s="22"/>
    </row>
    <row r="66" spans="1:12" x14ac:dyDescent="0.2">
      <c r="A66" s="11" t="s">
        <v>179</v>
      </c>
      <c r="B66" s="9" t="s">
        <v>5</v>
      </c>
      <c r="C66" s="9" t="s">
        <v>23</v>
      </c>
      <c r="D66" s="55" t="s">
        <v>60</v>
      </c>
      <c r="E66" s="54" t="s">
        <v>57</v>
      </c>
      <c r="F66" s="54" t="s">
        <v>180</v>
      </c>
      <c r="G66" s="54" t="s">
        <v>181</v>
      </c>
      <c r="H66" s="57">
        <v>4749690007</v>
      </c>
      <c r="I66" s="57"/>
      <c r="J66" s="48"/>
      <c r="K66" s="38" t="s">
        <v>1</v>
      </c>
      <c r="L66" s="22"/>
    </row>
    <row r="67" spans="1:12" x14ac:dyDescent="0.2">
      <c r="A67" s="11" t="s">
        <v>174</v>
      </c>
      <c r="B67" s="9" t="s">
        <v>5</v>
      </c>
      <c r="C67" s="9" t="s">
        <v>23</v>
      </c>
      <c r="D67" s="55" t="s">
        <v>60</v>
      </c>
      <c r="E67" s="54" t="s">
        <v>57</v>
      </c>
      <c r="F67" s="54" t="s">
        <v>175</v>
      </c>
      <c r="G67" s="54" t="s">
        <v>176</v>
      </c>
      <c r="H67" s="57" t="s">
        <v>177</v>
      </c>
      <c r="I67" s="57">
        <v>2.2000000000000002</v>
      </c>
      <c r="J67" s="48">
        <v>5.0999999999999996</v>
      </c>
      <c r="K67" s="38" t="s">
        <v>1</v>
      </c>
      <c r="L67" s="22"/>
    </row>
    <row r="68" spans="1:12" x14ac:dyDescent="0.2">
      <c r="A68" s="11" t="s">
        <v>178</v>
      </c>
      <c r="B68" s="9" t="s">
        <v>5</v>
      </c>
      <c r="C68" s="9" t="s">
        <v>23</v>
      </c>
      <c r="D68" s="55" t="s">
        <v>60</v>
      </c>
      <c r="E68" s="54" t="s">
        <v>57</v>
      </c>
      <c r="F68" s="54" t="s">
        <v>175</v>
      </c>
      <c r="G68" s="54" t="s">
        <v>176</v>
      </c>
      <c r="H68" s="57" t="s">
        <v>177</v>
      </c>
      <c r="I68" s="57">
        <v>2.2000000000000002</v>
      </c>
      <c r="J68" s="48">
        <v>5.0999999999999996</v>
      </c>
      <c r="K68" s="38" t="s">
        <v>1</v>
      </c>
      <c r="L68" s="22"/>
    </row>
    <row r="69" spans="1:12" ht="22.8" x14ac:dyDescent="0.2">
      <c r="A69" s="11" t="s">
        <v>226</v>
      </c>
      <c r="B69" s="9" t="s">
        <v>5</v>
      </c>
      <c r="C69" s="9" t="s">
        <v>24</v>
      </c>
      <c r="D69" s="55" t="s">
        <v>59</v>
      </c>
      <c r="E69" s="54" t="s">
        <v>56</v>
      </c>
      <c r="F69" s="54" t="s">
        <v>332</v>
      </c>
      <c r="G69" s="54" t="s">
        <v>337</v>
      </c>
      <c r="H69" s="57" t="s">
        <v>334</v>
      </c>
      <c r="I69" s="57">
        <v>6</v>
      </c>
      <c r="J69" s="48">
        <f>I69/(SQRT(3)*0.4*0.8*0.8)</f>
        <v>13.531646934131853</v>
      </c>
      <c r="K69" s="38" t="s">
        <v>1</v>
      </c>
      <c r="L69" s="22"/>
    </row>
    <row r="70" spans="1:12" x14ac:dyDescent="0.2">
      <c r="A70" s="11" t="s">
        <v>229</v>
      </c>
      <c r="B70" s="9" t="s">
        <v>5</v>
      </c>
      <c r="C70" s="9" t="s">
        <v>23</v>
      </c>
      <c r="D70" s="55" t="s">
        <v>58</v>
      </c>
      <c r="E70" s="54" t="s">
        <v>58</v>
      </c>
      <c r="F70" s="54" t="s">
        <v>97</v>
      </c>
      <c r="G70" s="54" t="s">
        <v>98</v>
      </c>
      <c r="H70" s="56"/>
      <c r="I70" s="57"/>
      <c r="J70" s="48"/>
      <c r="K70" s="38" t="s">
        <v>1</v>
      </c>
      <c r="L70" s="22"/>
    </row>
    <row r="71" spans="1:12" x14ac:dyDescent="0.2">
      <c r="A71" s="11" t="s">
        <v>230</v>
      </c>
      <c r="B71" s="9" t="s">
        <v>5</v>
      </c>
      <c r="C71" s="9" t="s">
        <v>23</v>
      </c>
      <c r="D71" s="55" t="s">
        <v>58</v>
      </c>
      <c r="E71" s="54" t="s">
        <v>58</v>
      </c>
      <c r="F71" s="54" t="s">
        <v>101</v>
      </c>
      <c r="G71" s="54" t="s">
        <v>102</v>
      </c>
      <c r="H71" s="56"/>
      <c r="I71" s="57"/>
      <c r="J71" s="48"/>
      <c r="K71" s="38" t="s">
        <v>1</v>
      </c>
      <c r="L71" s="22"/>
    </row>
    <row r="72" spans="1:12" x14ac:dyDescent="0.2">
      <c r="A72" s="11" t="s">
        <v>231</v>
      </c>
      <c r="B72" s="9" t="s">
        <v>5</v>
      </c>
      <c r="C72" s="9" t="s">
        <v>23</v>
      </c>
      <c r="D72" s="55" t="s">
        <v>58</v>
      </c>
      <c r="E72" s="54" t="s">
        <v>58</v>
      </c>
      <c r="F72" s="54" t="s">
        <v>97</v>
      </c>
      <c r="G72" s="54" t="s">
        <v>104</v>
      </c>
      <c r="H72" s="56"/>
      <c r="I72" s="57"/>
      <c r="J72" s="48"/>
      <c r="K72" s="38" t="s">
        <v>1</v>
      </c>
      <c r="L72" s="22"/>
    </row>
    <row r="73" spans="1:12" x14ac:dyDescent="0.2">
      <c r="A73" s="11" t="s">
        <v>272</v>
      </c>
      <c r="B73" s="9" t="s">
        <v>5</v>
      </c>
      <c r="C73" s="9" t="s">
        <v>23</v>
      </c>
      <c r="D73" s="55" t="s">
        <v>58</v>
      </c>
      <c r="E73" s="54" t="s">
        <v>58</v>
      </c>
      <c r="F73" s="54"/>
      <c r="G73" s="54"/>
      <c r="H73" s="56"/>
      <c r="I73" s="57"/>
      <c r="J73" s="48"/>
      <c r="K73" s="38"/>
      <c r="L73" s="22"/>
    </row>
    <row r="74" spans="1:12" x14ac:dyDescent="0.2">
      <c r="A74" s="11" t="s">
        <v>270</v>
      </c>
      <c r="B74" s="9" t="s">
        <v>5</v>
      </c>
      <c r="C74" s="9" t="s">
        <v>23</v>
      </c>
      <c r="D74" s="55" t="s">
        <v>58</v>
      </c>
      <c r="E74" s="54" t="s">
        <v>58</v>
      </c>
      <c r="F74" s="54"/>
      <c r="G74" s="54"/>
      <c r="H74" s="56"/>
      <c r="I74" s="57"/>
      <c r="J74" s="48"/>
      <c r="K74" s="38"/>
      <c r="L74" s="22"/>
    </row>
    <row r="75" spans="1:12" x14ac:dyDescent="0.2">
      <c r="A75" s="11" t="s">
        <v>271</v>
      </c>
      <c r="B75" s="9" t="s">
        <v>5</v>
      </c>
      <c r="C75" s="9" t="s">
        <v>23</v>
      </c>
      <c r="D75" s="55" t="s">
        <v>58</v>
      </c>
      <c r="E75" s="54" t="s">
        <v>58</v>
      </c>
      <c r="F75" s="54"/>
      <c r="G75" s="54"/>
      <c r="H75" s="56"/>
      <c r="I75" s="57"/>
      <c r="J75" s="48"/>
      <c r="K75" s="38"/>
      <c r="L75" s="22"/>
    </row>
    <row r="76" spans="1:12" ht="22.8" x14ac:dyDescent="0.2">
      <c r="A76" s="11" t="s">
        <v>225</v>
      </c>
      <c r="B76" s="9" t="s">
        <v>5</v>
      </c>
      <c r="C76" s="9" t="s">
        <v>24</v>
      </c>
      <c r="D76" s="55" t="s">
        <v>59</v>
      </c>
      <c r="E76" s="54" t="s">
        <v>56</v>
      </c>
      <c r="F76" s="54" t="s">
        <v>332</v>
      </c>
      <c r="G76" s="54" t="s">
        <v>337</v>
      </c>
      <c r="H76" s="57" t="s">
        <v>335</v>
      </c>
      <c r="I76" s="57">
        <v>6</v>
      </c>
      <c r="J76" s="48">
        <f>I76/(SQRT(3)*0.4*0.8*0.8)</f>
        <v>13.531646934131853</v>
      </c>
      <c r="K76" s="38" t="s">
        <v>1</v>
      </c>
      <c r="L76" s="22"/>
    </row>
    <row r="77" spans="1:12" x14ac:dyDescent="0.2">
      <c r="A77" s="11" t="s">
        <v>232</v>
      </c>
      <c r="B77" s="9" t="s">
        <v>5</v>
      </c>
      <c r="C77" s="9" t="s">
        <v>23</v>
      </c>
      <c r="D77" s="55" t="s">
        <v>58</v>
      </c>
      <c r="E77" s="54" t="s">
        <v>58</v>
      </c>
      <c r="F77" s="54" t="s">
        <v>97</v>
      </c>
      <c r="G77" s="54" t="s">
        <v>98</v>
      </c>
      <c r="H77" s="56"/>
      <c r="I77" s="57"/>
      <c r="J77" s="48"/>
      <c r="K77" s="38" t="s">
        <v>1</v>
      </c>
      <c r="L77" s="22"/>
    </row>
    <row r="78" spans="1:12" x14ac:dyDescent="0.2">
      <c r="A78" s="11" t="s">
        <v>233</v>
      </c>
      <c r="B78" s="9" t="s">
        <v>5</v>
      </c>
      <c r="C78" s="9" t="s">
        <v>23</v>
      </c>
      <c r="D78" s="55" t="s">
        <v>58</v>
      </c>
      <c r="E78" s="54" t="s">
        <v>58</v>
      </c>
      <c r="F78" s="54" t="s">
        <v>101</v>
      </c>
      <c r="G78" s="54" t="s">
        <v>102</v>
      </c>
      <c r="H78" s="56"/>
      <c r="I78" s="57"/>
      <c r="J78" s="48"/>
      <c r="K78" s="38" t="s">
        <v>1</v>
      </c>
      <c r="L78" s="22"/>
    </row>
    <row r="79" spans="1:12" x14ac:dyDescent="0.2">
      <c r="A79" s="11" t="s">
        <v>234</v>
      </c>
      <c r="B79" s="9" t="s">
        <v>5</v>
      </c>
      <c r="C79" s="9" t="s">
        <v>23</v>
      </c>
      <c r="D79" s="55" t="s">
        <v>58</v>
      </c>
      <c r="E79" s="54" t="s">
        <v>58</v>
      </c>
      <c r="F79" s="54" t="s">
        <v>97</v>
      </c>
      <c r="G79" s="54" t="s">
        <v>104</v>
      </c>
      <c r="H79" s="56" t="s">
        <v>99</v>
      </c>
      <c r="I79" s="57"/>
      <c r="J79" s="48"/>
      <c r="K79" s="38" t="s">
        <v>1</v>
      </c>
      <c r="L79" s="22"/>
    </row>
    <row r="80" spans="1:12" x14ac:dyDescent="0.2">
      <c r="A80" s="11" t="s">
        <v>273</v>
      </c>
      <c r="B80" s="9" t="s">
        <v>5</v>
      </c>
      <c r="C80" s="9" t="s">
        <v>23</v>
      </c>
      <c r="D80" s="55" t="s">
        <v>58</v>
      </c>
      <c r="E80" s="54" t="s">
        <v>58</v>
      </c>
      <c r="F80" s="54"/>
      <c r="G80" s="54"/>
      <c r="H80" s="56"/>
      <c r="I80" s="57"/>
      <c r="J80" s="48"/>
      <c r="K80" s="38"/>
      <c r="L80" s="22"/>
    </row>
    <row r="81" spans="1:12" x14ac:dyDescent="0.2">
      <c r="A81" s="11" t="s">
        <v>274</v>
      </c>
      <c r="B81" s="9" t="s">
        <v>5</v>
      </c>
      <c r="C81" s="9" t="s">
        <v>23</v>
      </c>
      <c r="D81" s="55" t="s">
        <v>58</v>
      </c>
      <c r="E81" s="54" t="s">
        <v>58</v>
      </c>
      <c r="F81" s="54"/>
      <c r="G81" s="54"/>
      <c r="H81" s="56"/>
      <c r="I81" s="57"/>
      <c r="J81" s="48"/>
      <c r="K81" s="38"/>
      <c r="L81" s="22"/>
    </row>
    <row r="82" spans="1:12" x14ac:dyDescent="0.2">
      <c r="A82" s="11" t="s">
        <v>275</v>
      </c>
      <c r="B82" s="9" t="s">
        <v>5</v>
      </c>
      <c r="C82" s="9" t="s">
        <v>23</v>
      </c>
      <c r="D82" s="55" t="s">
        <v>58</v>
      </c>
      <c r="E82" s="54" t="s">
        <v>58</v>
      </c>
      <c r="F82" s="54"/>
      <c r="G82" s="54"/>
      <c r="H82" s="56"/>
      <c r="I82" s="57"/>
      <c r="J82" s="48"/>
      <c r="K82" s="38"/>
      <c r="L82" s="22"/>
    </row>
    <row r="83" spans="1:12" ht="22.8" x14ac:dyDescent="0.2">
      <c r="A83" s="11" t="s">
        <v>227</v>
      </c>
      <c r="B83" s="9" t="s">
        <v>5</v>
      </c>
      <c r="C83" s="9" t="s">
        <v>24</v>
      </c>
      <c r="D83" s="55" t="s">
        <v>59</v>
      </c>
      <c r="E83" s="54" t="s">
        <v>56</v>
      </c>
      <c r="F83" s="54" t="s">
        <v>332</v>
      </c>
      <c r="G83" s="54" t="s">
        <v>337</v>
      </c>
      <c r="H83" s="57" t="s">
        <v>336</v>
      </c>
      <c r="I83" s="57">
        <v>6</v>
      </c>
      <c r="J83" s="48">
        <f>I83/(SQRT(3)*0.4*0.8*0.8)</f>
        <v>13.531646934131853</v>
      </c>
      <c r="K83" s="38" t="s">
        <v>1</v>
      </c>
      <c r="L83" s="22"/>
    </row>
    <row r="84" spans="1:12" x14ac:dyDescent="0.2">
      <c r="A84" s="11" t="s">
        <v>228</v>
      </c>
      <c r="B84" s="9" t="s">
        <v>5</v>
      </c>
      <c r="C84" s="9" t="s">
        <v>23</v>
      </c>
      <c r="D84" s="55" t="s">
        <v>58</v>
      </c>
      <c r="E84" s="54" t="s">
        <v>58</v>
      </c>
      <c r="F84" s="54" t="s">
        <v>97</v>
      </c>
      <c r="G84" s="54" t="s">
        <v>98</v>
      </c>
      <c r="H84" s="56"/>
      <c r="I84" s="57"/>
      <c r="J84" s="48"/>
      <c r="K84" s="38" t="s">
        <v>1</v>
      </c>
      <c r="L84" s="22"/>
    </row>
    <row r="85" spans="1:12" x14ac:dyDescent="0.2">
      <c r="A85" s="11" t="s">
        <v>235</v>
      </c>
      <c r="B85" s="9" t="s">
        <v>5</v>
      </c>
      <c r="C85" s="9" t="s">
        <v>23</v>
      </c>
      <c r="D85" s="55" t="s">
        <v>58</v>
      </c>
      <c r="E85" s="54" t="s">
        <v>58</v>
      </c>
      <c r="F85" s="54" t="s">
        <v>101</v>
      </c>
      <c r="G85" s="54" t="s">
        <v>102</v>
      </c>
      <c r="H85" s="56"/>
      <c r="I85" s="57"/>
      <c r="J85" s="48"/>
      <c r="K85" s="38" t="s">
        <v>1</v>
      </c>
      <c r="L85" s="22"/>
    </row>
    <row r="86" spans="1:12" x14ac:dyDescent="0.2">
      <c r="A86" s="11" t="s">
        <v>236</v>
      </c>
      <c r="B86" s="9" t="s">
        <v>5</v>
      </c>
      <c r="C86" s="9" t="s">
        <v>23</v>
      </c>
      <c r="D86" s="55" t="s">
        <v>58</v>
      </c>
      <c r="E86" s="54" t="s">
        <v>58</v>
      </c>
      <c r="F86" s="54" t="s">
        <v>97</v>
      </c>
      <c r="G86" s="54" t="s">
        <v>104</v>
      </c>
      <c r="H86" s="56"/>
      <c r="I86" s="57"/>
      <c r="J86" s="48"/>
      <c r="K86" s="38" t="s">
        <v>1</v>
      </c>
      <c r="L86" s="22"/>
    </row>
    <row r="87" spans="1:12" x14ac:dyDescent="0.2">
      <c r="A87" s="11" t="s">
        <v>276</v>
      </c>
      <c r="B87" s="9" t="s">
        <v>5</v>
      </c>
      <c r="C87" s="9" t="s">
        <v>23</v>
      </c>
      <c r="D87" s="55" t="s">
        <v>58</v>
      </c>
      <c r="E87" s="54" t="s">
        <v>58</v>
      </c>
      <c r="F87" s="54"/>
      <c r="G87" s="54"/>
      <c r="H87" s="56"/>
      <c r="I87" s="57"/>
      <c r="J87" s="48"/>
      <c r="K87" s="38"/>
      <c r="L87" s="22"/>
    </row>
    <row r="88" spans="1:12" x14ac:dyDescent="0.2">
      <c r="A88" s="11" t="s">
        <v>277</v>
      </c>
      <c r="B88" s="9" t="s">
        <v>5</v>
      </c>
      <c r="C88" s="9" t="s">
        <v>23</v>
      </c>
      <c r="D88" s="55" t="s">
        <v>58</v>
      </c>
      <c r="E88" s="54" t="s">
        <v>58</v>
      </c>
      <c r="F88" s="54"/>
      <c r="G88" s="54"/>
      <c r="H88" s="56"/>
      <c r="I88" s="57"/>
      <c r="J88" s="48"/>
      <c r="K88" s="38"/>
      <c r="L88" s="22"/>
    </row>
    <row r="89" spans="1:12" x14ac:dyDescent="0.2">
      <c r="A89" s="11" t="s">
        <v>278</v>
      </c>
      <c r="B89" s="9" t="s">
        <v>5</v>
      </c>
      <c r="C89" s="9" t="s">
        <v>23</v>
      </c>
      <c r="D89" s="55" t="s">
        <v>58</v>
      </c>
      <c r="E89" s="54" t="s">
        <v>58</v>
      </c>
      <c r="F89" s="54"/>
      <c r="G89" s="54"/>
      <c r="H89" s="56"/>
      <c r="I89" s="57"/>
      <c r="J89" s="48"/>
      <c r="K89" s="38"/>
      <c r="L89" s="22"/>
    </row>
    <row r="90" spans="1:12" ht="22.8" x14ac:dyDescent="0.2">
      <c r="A90" s="11" t="s">
        <v>237</v>
      </c>
      <c r="B90" s="9" t="s">
        <v>4</v>
      </c>
      <c r="C90" s="9" t="s">
        <v>24</v>
      </c>
      <c r="D90" s="55" t="s">
        <v>59</v>
      </c>
      <c r="E90" s="54" t="s">
        <v>56</v>
      </c>
      <c r="F90" s="54" t="s">
        <v>332</v>
      </c>
      <c r="G90" s="54" t="s">
        <v>348</v>
      </c>
      <c r="H90" s="57" t="s">
        <v>349</v>
      </c>
      <c r="I90" s="57">
        <v>110</v>
      </c>
      <c r="J90" s="48">
        <f>I90/(SQRT(3)*0.4*0.8*0.8)</f>
        <v>248.0801937924173</v>
      </c>
      <c r="K90" s="38" t="s">
        <v>1</v>
      </c>
      <c r="L90" s="22"/>
    </row>
    <row r="91" spans="1:12" x14ac:dyDescent="0.2">
      <c r="A91" s="11" t="s">
        <v>241</v>
      </c>
      <c r="B91" s="9" t="s">
        <v>4</v>
      </c>
      <c r="C91" s="9" t="s">
        <v>23</v>
      </c>
      <c r="D91" s="55" t="s">
        <v>58</v>
      </c>
      <c r="E91" s="54" t="s">
        <v>58</v>
      </c>
      <c r="F91" s="54" t="s">
        <v>97</v>
      </c>
      <c r="G91" s="54" t="s">
        <v>238</v>
      </c>
      <c r="H91" s="56"/>
      <c r="I91" s="57"/>
      <c r="J91" s="48"/>
      <c r="K91" s="38" t="s">
        <v>1</v>
      </c>
      <c r="L91" s="22"/>
    </row>
    <row r="92" spans="1:12" x14ac:dyDescent="0.2">
      <c r="A92" s="11" t="s">
        <v>242</v>
      </c>
      <c r="B92" s="9" t="s">
        <v>4</v>
      </c>
      <c r="C92" s="9" t="s">
        <v>23</v>
      </c>
      <c r="D92" s="55" t="s">
        <v>58</v>
      </c>
      <c r="E92" s="54" t="s">
        <v>58</v>
      </c>
      <c r="F92" s="54" t="s">
        <v>101</v>
      </c>
      <c r="G92" s="54" t="s">
        <v>239</v>
      </c>
      <c r="H92" s="56"/>
      <c r="I92" s="57"/>
      <c r="J92" s="48"/>
      <c r="K92" s="38" t="s">
        <v>1</v>
      </c>
      <c r="L92" s="22"/>
    </row>
    <row r="93" spans="1:12" x14ac:dyDescent="0.2">
      <c r="A93" s="11" t="s">
        <v>243</v>
      </c>
      <c r="B93" s="9" t="s">
        <v>4</v>
      </c>
      <c r="C93" s="9" t="s">
        <v>23</v>
      </c>
      <c r="D93" s="55" t="s">
        <v>58</v>
      </c>
      <c r="E93" s="54" t="s">
        <v>58</v>
      </c>
      <c r="F93" s="54" t="s">
        <v>97</v>
      </c>
      <c r="G93" s="54" t="s">
        <v>240</v>
      </c>
      <c r="H93" s="56"/>
      <c r="I93" s="57"/>
      <c r="J93" s="48"/>
      <c r="K93" s="38" t="s">
        <v>1</v>
      </c>
      <c r="L93" s="22"/>
    </row>
    <row r="94" spans="1:12" ht="14.25" customHeight="1" x14ac:dyDescent="0.2">
      <c r="A94" s="11" t="s">
        <v>279</v>
      </c>
      <c r="B94" s="9" t="s">
        <v>4</v>
      </c>
      <c r="C94" s="9" t="s">
        <v>23</v>
      </c>
      <c r="D94" s="55" t="s">
        <v>58</v>
      </c>
      <c r="E94" s="54" t="s">
        <v>58</v>
      </c>
      <c r="F94" s="54"/>
      <c r="G94" s="54"/>
      <c r="H94" s="56"/>
      <c r="I94" s="57"/>
      <c r="J94" s="48"/>
      <c r="K94" s="38"/>
      <c r="L94" s="22"/>
    </row>
    <row r="95" spans="1:12" x14ac:dyDescent="0.2">
      <c r="A95" s="11" t="s">
        <v>280</v>
      </c>
      <c r="B95" s="9" t="s">
        <v>4</v>
      </c>
      <c r="C95" s="9" t="s">
        <v>23</v>
      </c>
      <c r="D95" s="55" t="s">
        <v>58</v>
      </c>
      <c r="E95" s="54" t="s">
        <v>58</v>
      </c>
      <c r="F95" s="54"/>
      <c r="G95" s="54"/>
      <c r="H95" s="56"/>
      <c r="I95" s="57"/>
      <c r="J95" s="48"/>
      <c r="K95" s="38"/>
      <c r="L95" s="22"/>
    </row>
    <row r="96" spans="1:12" ht="22.8" x14ac:dyDescent="0.2">
      <c r="A96" s="11" t="s">
        <v>244</v>
      </c>
      <c r="B96" s="9" t="s">
        <v>4</v>
      </c>
      <c r="C96" s="9" t="s">
        <v>24</v>
      </c>
      <c r="D96" s="55" t="s">
        <v>59</v>
      </c>
      <c r="E96" s="54" t="s">
        <v>56</v>
      </c>
      <c r="F96" s="54" t="s">
        <v>332</v>
      </c>
      <c r="G96" s="54" t="s">
        <v>348</v>
      </c>
      <c r="H96" s="57" t="s">
        <v>350</v>
      </c>
      <c r="I96" s="57">
        <v>110</v>
      </c>
      <c r="J96" s="48">
        <f>I96/(SQRT(3)*0.4*0.8*0.8)</f>
        <v>248.0801937924173</v>
      </c>
      <c r="K96" s="38" t="s">
        <v>1</v>
      </c>
      <c r="L96" s="22"/>
    </row>
    <row r="97" spans="1:12" x14ac:dyDescent="0.2">
      <c r="A97" s="11" t="s">
        <v>245</v>
      </c>
      <c r="B97" s="9" t="s">
        <v>4</v>
      </c>
      <c r="C97" s="9" t="s">
        <v>23</v>
      </c>
      <c r="D97" s="55" t="s">
        <v>58</v>
      </c>
      <c r="E97" s="54" t="s">
        <v>58</v>
      </c>
      <c r="F97" s="54" t="s">
        <v>97</v>
      </c>
      <c r="G97" s="54" t="s">
        <v>238</v>
      </c>
      <c r="H97" s="56"/>
      <c r="I97" s="57"/>
      <c r="J97" s="48"/>
      <c r="K97" s="38" t="s">
        <v>1</v>
      </c>
      <c r="L97" s="22"/>
    </row>
    <row r="98" spans="1:12" x14ac:dyDescent="0.2">
      <c r="A98" s="11" t="s">
        <v>246</v>
      </c>
      <c r="B98" s="9" t="s">
        <v>4</v>
      </c>
      <c r="C98" s="9" t="s">
        <v>23</v>
      </c>
      <c r="D98" s="55" t="s">
        <v>58</v>
      </c>
      <c r="E98" s="54" t="s">
        <v>58</v>
      </c>
      <c r="F98" s="54" t="s">
        <v>101</v>
      </c>
      <c r="G98" s="54" t="s">
        <v>239</v>
      </c>
      <c r="H98" s="56"/>
      <c r="I98" s="57"/>
      <c r="J98" s="48"/>
      <c r="K98" s="38" t="s">
        <v>1</v>
      </c>
      <c r="L98" s="22"/>
    </row>
    <row r="99" spans="1:12" x14ac:dyDescent="0.2">
      <c r="A99" s="11" t="s">
        <v>247</v>
      </c>
      <c r="B99" s="9" t="s">
        <v>4</v>
      </c>
      <c r="C99" s="9" t="s">
        <v>23</v>
      </c>
      <c r="D99" s="55" t="s">
        <v>58</v>
      </c>
      <c r="E99" s="54" t="s">
        <v>58</v>
      </c>
      <c r="F99" s="54" t="s">
        <v>97</v>
      </c>
      <c r="G99" s="54" t="s">
        <v>240</v>
      </c>
      <c r="H99" s="56"/>
      <c r="I99" s="57"/>
      <c r="J99" s="48"/>
      <c r="K99" s="38" t="s">
        <v>1</v>
      </c>
      <c r="L99" s="22"/>
    </row>
    <row r="100" spans="1:12" ht="14.25" customHeight="1" x14ac:dyDescent="0.2">
      <c r="A100" s="11" t="s">
        <v>281</v>
      </c>
      <c r="B100" s="9" t="s">
        <v>4</v>
      </c>
      <c r="C100" s="9" t="s">
        <v>23</v>
      </c>
      <c r="D100" s="55" t="s">
        <v>58</v>
      </c>
      <c r="E100" s="54" t="s">
        <v>58</v>
      </c>
      <c r="F100" s="54"/>
      <c r="G100" s="54"/>
      <c r="H100" s="56"/>
      <c r="I100" s="57"/>
      <c r="J100" s="48"/>
      <c r="K100" s="38"/>
      <c r="L100" s="22"/>
    </row>
    <row r="101" spans="1:12" x14ac:dyDescent="0.2">
      <c r="A101" s="11" t="s">
        <v>282</v>
      </c>
      <c r="B101" s="9" t="s">
        <v>4</v>
      </c>
      <c r="C101" s="9" t="s">
        <v>23</v>
      </c>
      <c r="D101" s="55" t="s">
        <v>58</v>
      </c>
      <c r="E101" s="54" t="s">
        <v>58</v>
      </c>
      <c r="F101" s="54"/>
      <c r="G101" s="54"/>
      <c r="H101" s="56"/>
      <c r="I101" s="57"/>
      <c r="J101" s="48"/>
      <c r="K101" s="38"/>
      <c r="L101" s="22"/>
    </row>
    <row r="102" spans="1:12" x14ac:dyDescent="0.2">
      <c r="A102" s="11" t="s">
        <v>285</v>
      </c>
      <c r="B102" s="9" t="s">
        <v>4</v>
      </c>
      <c r="C102" s="9" t="s">
        <v>23</v>
      </c>
      <c r="D102" s="55" t="s">
        <v>58</v>
      </c>
      <c r="E102" s="54" t="s">
        <v>58</v>
      </c>
      <c r="F102" s="54" t="s">
        <v>180</v>
      </c>
      <c r="G102" s="54" t="s">
        <v>286</v>
      </c>
      <c r="H102" s="56">
        <v>4807630001</v>
      </c>
      <c r="I102" s="57"/>
      <c r="J102" s="48"/>
      <c r="K102" s="38" t="s">
        <v>1</v>
      </c>
      <c r="L102" s="22"/>
    </row>
    <row r="103" spans="1:12" x14ac:dyDescent="0.2">
      <c r="A103" s="11" t="s">
        <v>284</v>
      </c>
      <c r="B103" s="9" t="s">
        <v>4</v>
      </c>
      <c r="C103" s="9" t="s">
        <v>23</v>
      </c>
      <c r="D103" s="55" t="s">
        <v>58</v>
      </c>
      <c r="E103" s="54" t="s">
        <v>58</v>
      </c>
      <c r="F103" s="54" t="s">
        <v>287</v>
      </c>
      <c r="G103" s="54" t="s">
        <v>289</v>
      </c>
      <c r="H103" s="58">
        <v>970120401200218</v>
      </c>
      <c r="I103" s="57"/>
      <c r="J103" s="48"/>
      <c r="K103" s="38" t="s">
        <v>1</v>
      </c>
      <c r="L103" s="22"/>
    </row>
    <row r="104" spans="1:12" x14ac:dyDescent="0.2">
      <c r="A104" s="11" t="s">
        <v>283</v>
      </c>
      <c r="B104" s="9" t="s">
        <v>4</v>
      </c>
      <c r="C104" s="9" t="s">
        <v>23</v>
      </c>
      <c r="D104" s="55" t="s">
        <v>58</v>
      </c>
      <c r="E104" s="54" t="s">
        <v>58</v>
      </c>
      <c r="F104" s="54"/>
      <c r="G104" s="54" t="s">
        <v>288</v>
      </c>
      <c r="H104" s="56"/>
      <c r="I104" s="57"/>
      <c r="J104" s="48"/>
      <c r="K104" s="38"/>
      <c r="L104" s="22"/>
    </row>
    <row r="105" spans="1:12" x14ac:dyDescent="0.2">
      <c r="A105" s="11" t="s">
        <v>351</v>
      </c>
      <c r="B105" s="9" t="s">
        <v>40</v>
      </c>
      <c r="C105" s="9" t="s">
        <v>23</v>
      </c>
      <c r="D105" s="55" t="s">
        <v>61</v>
      </c>
      <c r="E105" s="54" t="s">
        <v>61</v>
      </c>
      <c r="F105" s="54" t="s">
        <v>352</v>
      </c>
      <c r="G105" s="54" t="s">
        <v>353</v>
      </c>
      <c r="H105" s="57"/>
      <c r="I105" s="57"/>
      <c r="J105" s="48"/>
      <c r="K105" s="38" t="s">
        <v>1</v>
      </c>
      <c r="L105" s="22"/>
    </row>
    <row r="106" spans="1:12" ht="22.8" x14ac:dyDescent="0.2">
      <c r="A106" s="11" t="s">
        <v>171</v>
      </c>
      <c r="B106" s="9" t="s">
        <v>40</v>
      </c>
      <c r="C106" s="9" t="s">
        <v>23</v>
      </c>
      <c r="D106" s="55" t="s">
        <v>60</v>
      </c>
      <c r="E106" s="54" t="s">
        <v>56</v>
      </c>
      <c r="F106" s="54" t="s">
        <v>187</v>
      </c>
      <c r="G106" s="54" t="s">
        <v>173</v>
      </c>
      <c r="H106" s="57" t="s">
        <v>260</v>
      </c>
      <c r="I106" s="57">
        <v>0.18</v>
      </c>
      <c r="J106" s="48">
        <f>I106/(SQRT(3)*0.4*0.62*0.61)</f>
        <v>0.68695827904635531</v>
      </c>
      <c r="K106" s="38" t="s">
        <v>1</v>
      </c>
      <c r="L106" s="22"/>
    </row>
    <row r="107" spans="1:12" ht="22.8" x14ac:dyDescent="0.2">
      <c r="A107" s="11" t="s">
        <v>172</v>
      </c>
      <c r="B107" s="9" t="s">
        <v>40</v>
      </c>
      <c r="C107" s="9" t="s">
        <v>23</v>
      </c>
      <c r="D107" s="55" t="s">
        <v>60</v>
      </c>
      <c r="E107" s="54" t="s">
        <v>56</v>
      </c>
      <c r="F107" s="54" t="s">
        <v>261</v>
      </c>
      <c r="G107" s="54" t="s">
        <v>262</v>
      </c>
      <c r="H107" s="57" t="s">
        <v>263</v>
      </c>
      <c r="I107" s="57">
        <v>0.22</v>
      </c>
      <c r="J107" s="48">
        <f>I107/(SQRT(3)*0.4*0.65*0.57)</f>
        <v>0.85706517693466711</v>
      </c>
      <c r="K107" s="38" t="s">
        <v>1</v>
      </c>
      <c r="L107" s="22"/>
    </row>
    <row r="108" spans="1:12" x14ac:dyDescent="0.2">
      <c r="A108" s="11" t="s">
        <v>183</v>
      </c>
      <c r="B108" s="9" t="s">
        <v>40</v>
      </c>
      <c r="C108" s="9" t="s">
        <v>23</v>
      </c>
      <c r="D108" s="55" t="s">
        <v>58</v>
      </c>
      <c r="E108" s="54" t="s">
        <v>58</v>
      </c>
      <c r="F108" s="54" t="s">
        <v>62</v>
      </c>
      <c r="G108" s="54" t="s">
        <v>184</v>
      </c>
      <c r="H108" s="56"/>
      <c r="I108" s="57"/>
      <c r="J108" s="48"/>
      <c r="K108" s="38" t="s">
        <v>1</v>
      </c>
      <c r="L108" s="22"/>
    </row>
    <row r="109" spans="1:12" ht="22.8" x14ac:dyDescent="0.2">
      <c r="A109" s="11" t="s">
        <v>182</v>
      </c>
      <c r="B109" s="9" t="s">
        <v>40</v>
      </c>
      <c r="C109" s="9" t="s">
        <v>23</v>
      </c>
      <c r="D109" s="55" t="s">
        <v>60</v>
      </c>
      <c r="E109" s="54" t="s">
        <v>56</v>
      </c>
      <c r="F109" s="54" t="s">
        <v>185</v>
      </c>
      <c r="G109" s="54" t="s">
        <v>266</v>
      </c>
      <c r="H109" s="56" t="s">
        <v>269</v>
      </c>
      <c r="I109" s="57">
        <v>0.37</v>
      </c>
      <c r="J109" s="48">
        <f>I109/(SQRT(3)*0.4*0.68*0.75)</f>
        <v>1.0471549000007918</v>
      </c>
      <c r="K109" s="38" t="s">
        <v>1</v>
      </c>
      <c r="L109" s="22"/>
    </row>
    <row r="110" spans="1:12" ht="22.8" x14ac:dyDescent="0.2">
      <c r="A110" s="11" t="s">
        <v>186</v>
      </c>
      <c r="B110" s="9" t="s">
        <v>40</v>
      </c>
      <c r="C110" s="9" t="s">
        <v>23</v>
      </c>
      <c r="D110" s="55" t="s">
        <v>60</v>
      </c>
      <c r="E110" s="54" t="s">
        <v>56</v>
      </c>
      <c r="F110" s="54" t="s">
        <v>187</v>
      </c>
      <c r="G110" s="54" t="s">
        <v>188</v>
      </c>
      <c r="H110" s="57"/>
      <c r="I110" s="57">
        <v>0.37</v>
      </c>
      <c r="J110" s="48">
        <f>I110/(SQRT(3)*0.4*0.74*0.72)</f>
        <v>1.0023442173431003</v>
      </c>
      <c r="K110" s="38" t="s">
        <v>1</v>
      </c>
      <c r="L110" s="22"/>
    </row>
    <row r="111" spans="1:12" ht="22.8" x14ac:dyDescent="0.2">
      <c r="A111" s="11" t="s">
        <v>189</v>
      </c>
      <c r="B111" s="9" t="s">
        <v>40</v>
      </c>
      <c r="C111" s="9" t="s">
        <v>23</v>
      </c>
      <c r="D111" s="55" t="s">
        <v>60</v>
      </c>
      <c r="E111" s="54" t="s">
        <v>56</v>
      </c>
      <c r="F111" s="54" t="s">
        <v>187</v>
      </c>
      <c r="G111" s="54" t="s">
        <v>188</v>
      </c>
      <c r="H111" s="57"/>
      <c r="I111" s="57">
        <v>0.37</v>
      </c>
      <c r="J111" s="48">
        <f>I111/(SQRT(3)*0.4*0.74*0.72)</f>
        <v>1.0023442173431003</v>
      </c>
      <c r="K111" s="38" t="s">
        <v>1</v>
      </c>
      <c r="L111" s="22"/>
    </row>
    <row r="112" spans="1:12" x14ac:dyDescent="0.2">
      <c r="A112" s="11" t="s">
        <v>156</v>
      </c>
      <c r="B112" s="9" t="s">
        <v>3</v>
      </c>
      <c r="C112" s="9" t="s">
        <v>23</v>
      </c>
      <c r="D112" s="55" t="s">
        <v>58</v>
      </c>
      <c r="E112" s="54" t="s">
        <v>58</v>
      </c>
      <c r="F112" s="54" t="s">
        <v>157</v>
      </c>
      <c r="G112" s="54" t="s">
        <v>158</v>
      </c>
      <c r="H112" s="56" t="s">
        <v>264</v>
      </c>
      <c r="I112" s="57"/>
      <c r="J112" s="48"/>
      <c r="K112" s="38" t="s">
        <v>1</v>
      </c>
      <c r="L112" s="22"/>
    </row>
    <row r="113" spans="1:12" x14ac:dyDescent="0.2">
      <c r="A113" s="11" t="s">
        <v>159</v>
      </c>
      <c r="B113" s="9" t="s">
        <v>3</v>
      </c>
      <c r="C113" s="9" t="s">
        <v>23</v>
      </c>
      <c r="D113" s="55" t="s">
        <v>58</v>
      </c>
      <c r="E113" s="54" t="s">
        <v>58</v>
      </c>
      <c r="F113" s="54" t="s">
        <v>97</v>
      </c>
      <c r="G113" s="54" t="s">
        <v>160</v>
      </c>
      <c r="H113" s="56"/>
      <c r="I113" s="57"/>
      <c r="J113" s="48"/>
      <c r="K113" s="38" t="s">
        <v>1</v>
      </c>
      <c r="L113" s="22"/>
    </row>
    <row r="114" spans="1:12" x14ac:dyDescent="0.2">
      <c r="A114" s="11" t="s">
        <v>161</v>
      </c>
      <c r="B114" s="9" t="s">
        <v>3</v>
      </c>
      <c r="C114" s="9" t="s">
        <v>23</v>
      </c>
      <c r="D114" s="55" t="s">
        <v>58</v>
      </c>
      <c r="E114" s="54" t="s">
        <v>58</v>
      </c>
      <c r="F114" s="54" t="s">
        <v>97</v>
      </c>
      <c r="G114" s="54" t="s">
        <v>160</v>
      </c>
      <c r="H114" s="56"/>
      <c r="I114" s="57"/>
      <c r="J114" s="48"/>
      <c r="K114" s="38" t="s">
        <v>1</v>
      </c>
      <c r="L114" s="22"/>
    </row>
    <row r="115" spans="1:12" ht="45.6" x14ac:dyDescent="0.2">
      <c r="A115" s="11" t="s">
        <v>162</v>
      </c>
      <c r="B115" s="9" t="s">
        <v>3</v>
      </c>
      <c r="C115" s="9" t="s">
        <v>29</v>
      </c>
      <c r="D115" s="55" t="s">
        <v>59</v>
      </c>
      <c r="E115" s="54" t="s">
        <v>56</v>
      </c>
      <c r="F115" s="54" t="s">
        <v>328</v>
      </c>
      <c r="G115" s="54" t="s">
        <v>329</v>
      </c>
      <c r="H115" s="57" t="s">
        <v>330</v>
      </c>
      <c r="I115" s="57">
        <v>1.5</v>
      </c>
      <c r="J115" s="48">
        <f>I115/(SQRT(3)*0.4*0.856*0.8)</f>
        <v>3.1615997509653866</v>
      </c>
      <c r="K115" s="38" t="s">
        <v>1</v>
      </c>
      <c r="L115" s="22"/>
    </row>
    <row r="116" spans="1:12" x14ac:dyDescent="0.2">
      <c r="A116" s="11" t="s">
        <v>164</v>
      </c>
      <c r="B116" s="9" t="s">
        <v>3</v>
      </c>
      <c r="C116" s="9" t="s">
        <v>23</v>
      </c>
      <c r="D116" s="55" t="s">
        <v>58</v>
      </c>
      <c r="E116" s="54" t="s">
        <v>58</v>
      </c>
      <c r="F116" s="54" t="s">
        <v>97</v>
      </c>
      <c r="G116" s="54" t="s">
        <v>160</v>
      </c>
      <c r="H116" s="56"/>
      <c r="I116" s="57"/>
      <c r="J116" s="48"/>
      <c r="K116" s="38" t="s">
        <v>1</v>
      </c>
      <c r="L116" s="22"/>
    </row>
    <row r="117" spans="1:12" x14ac:dyDescent="0.2">
      <c r="A117" s="11" t="s">
        <v>165</v>
      </c>
      <c r="B117" s="9" t="s">
        <v>3</v>
      </c>
      <c r="C117" s="9" t="s">
        <v>23</v>
      </c>
      <c r="D117" s="55" t="s">
        <v>58</v>
      </c>
      <c r="E117" s="54" t="s">
        <v>58</v>
      </c>
      <c r="F117" s="54" t="s">
        <v>97</v>
      </c>
      <c r="G117" s="54" t="s">
        <v>166</v>
      </c>
      <c r="H117" s="56"/>
      <c r="I117" s="57"/>
      <c r="J117" s="48"/>
      <c r="K117" s="38" t="s">
        <v>1</v>
      </c>
      <c r="L117" s="22"/>
    </row>
    <row r="118" spans="1:12" ht="45.6" x14ac:dyDescent="0.2">
      <c r="A118" s="11" t="s">
        <v>163</v>
      </c>
      <c r="B118" s="9" t="s">
        <v>3</v>
      </c>
      <c r="C118" s="9" t="s">
        <v>29</v>
      </c>
      <c r="D118" s="55" t="s">
        <v>59</v>
      </c>
      <c r="E118" s="54" t="s">
        <v>56</v>
      </c>
      <c r="F118" s="54" t="s">
        <v>328</v>
      </c>
      <c r="G118" s="54" t="s">
        <v>329</v>
      </c>
      <c r="H118" s="57" t="s">
        <v>331</v>
      </c>
      <c r="I118" s="57">
        <v>1.5</v>
      </c>
      <c r="J118" s="48">
        <f>I118/(SQRT(3)*0.4*0.856*0.8)</f>
        <v>3.1615997509653866</v>
      </c>
      <c r="K118" s="38" t="s">
        <v>1</v>
      </c>
      <c r="L118" s="22"/>
    </row>
    <row r="119" spans="1:12" x14ac:dyDescent="0.2">
      <c r="A119" s="11" t="s">
        <v>167</v>
      </c>
      <c r="B119" s="9" t="s">
        <v>3</v>
      </c>
      <c r="C119" s="9" t="s">
        <v>23</v>
      </c>
      <c r="D119" s="55" t="s">
        <v>58</v>
      </c>
      <c r="E119" s="54" t="s">
        <v>58</v>
      </c>
      <c r="F119" s="54" t="s">
        <v>97</v>
      </c>
      <c r="G119" s="54" t="s">
        <v>160</v>
      </c>
      <c r="H119" s="56"/>
      <c r="I119" s="57"/>
      <c r="J119" s="48"/>
      <c r="K119" s="38" t="s">
        <v>1</v>
      </c>
      <c r="L119" s="22"/>
    </row>
    <row r="120" spans="1:12" x14ac:dyDescent="0.2">
      <c r="A120" s="11" t="s">
        <v>168</v>
      </c>
      <c r="B120" s="9" t="s">
        <v>3</v>
      </c>
      <c r="C120" s="9" t="s">
        <v>23</v>
      </c>
      <c r="D120" s="55" t="s">
        <v>58</v>
      </c>
      <c r="E120" s="54" t="s">
        <v>58</v>
      </c>
      <c r="F120" s="54" t="s">
        <v>97</v>
      </c>
      <c r="G120" s="54" t="s">
        <v>166</v>
      </c>
      <c r="H120" s="56"/>
      <c r="I120" s="57"/>
      <c r="J120" s="48"/>
      <c r="K120" s="38" t="s">
        <v>1</v>
      </c>
      <c r="L120" s="22"/>
    </row>
    <row r="121" spans="1:12" x14ac:dyDescent="0.2">
      <c r="A121" s="11" t="s">
        <v>169</v>
      </c>
      <c r="B121" s="9" t="s">
        <v>3</v>
      </c>
      <c r="C121" s="9" t="s">
        <v>23</v>
      </c>
      <c r="D121" s="55" t="s">
        <v>58</v>
      </c>
      <c r="E121" s="54" t="s">
        <v>58</v>
      </c>
      <c r="F121" s="54" t="s">
        <v>101</v>
      </c>
      <c r="G121" s="54" t="s">
        <v>170</v>
      </c>
      <c r="H121" s="56"/>
      <c r="I121" s="57"/>
      <c r="J121" s="48"/>
      <c r="K121" s="38" t="s">
        <v>1</v>
      </c>
      <c r="L121" s="22"/>
    </row>
    <row r="122" spans="1:12" ht="91.2" x14ac:dyDescent="0.2">
      <c r="A122" s="11" t="s">
        <v>190</v>
      </c>
      <c r="B122" s="9" t="s">
        <v>3</v>
      </c>
      <c r="C122" s="9" t="s">
        <v>27</v>
      </c>
      <c r="D122" s="55" t="s">
        <v>59</v>
      </c>
      <c r="E122" s="54" t="s">
        <v>57</v>
      </c>
      <c r="F122" s="54" t="s">
        <v>325</v>
      </c>
      <c r="G122" s="54" t="s">
        <v>326</v>
      </c>
      <c r="H122" s="56" t="s">
        <v>327</v>
      </c>
      <c r="I122" s="57" t="s">
        <v>191</v>
      </c>
      <c r="J122" s="48">
        <f>20.5/(SQRT(3)*0.4*0.856*0.8)</f>
        <v>43.208529929860283</v>
      </c>
      <c r="K122" s="38" t="s">
        <v>1</v>
      </c>
      <c r="L122" s="22"/>
    </row>
    <row r="123" spans="1:12" ht="34.200000000000003" x14ac:dyDescent="0.2">
      <c r="A123" s="11" t="s">
        <v>194</v>
      </c>
      <c r="B123" s="9" t="s">
        <v>3</v>
      </c>
      <c r="C123" s="9" t="s">
        <v>28</v>
      </c>
      <c r="D123" s="55" t="s">
        <v>59</v>
      </c>
      <c r="E123" s="54" t="s">
        <v>57</v>
      </c>
      <c r="F123" s="54" t="s">
        <v>195</v>
      </c>
      <c r="G123" s="54" t="s">
        <v>290</v>
      </c>
      <c r="H123" s="56" t="s">
        <v>291</v>
      </c>
      <c r="I123" s="57">
        <v>1.5</v>
      </c>
      <c r="J123" s="48">
        <v>3.45</v>
      </c>
      <c r="K123" s="38" t="s">
        <v>1</v>
      </c>
      <c r="L123" s="22"/>
    </row>
    <row r="124" spans="1:12" x14ac:dyDescent="0.2">
      <c r="A124" s="11" t="s">
        <v>44</v>
      </c>
      <c r="B124" s="9" t="s">
        <v>3</v>
      </c>
      <c r="C124" s="9" t="s">
        <v>23</v>
      </c>
      <c r="D124" s="55" t="s">
        <v>58</v>
      </c>
      <c r="E124" s="54" t="s">
        <v>61</v>
      </c>
      <c r="F124" s="54"/>
      <c r="G124" s="54"/>
      <c r="H124" s="57"/>
      <c r="I124" s="57"/>
      <c r="J124" s="48"/>
      <c r="K124" s="38" t="s">
        <v>1</v>
      </c>
      <c r="L124" s="22"/>
    </row>
    <row r="125" spans="1:12" x14ac:dyDescent="0.2">
      <c r="A125" s="11" t="s">
        <v>192</v>
      </c>
      <c r="B125" s="9" t="s">
        <v>3</v>
      </c>
      <c r="C125" s="9" t="s">
        <v>23</v>
      </c>
      <c r="D125" s="55" t="s">
        <v>60</v>
      </c>
      <c r="E125" s="54" t="s">
        <v>58</v>
      </c>
      <c r="F125" s="54" t="s">
        <v>112</v>
      </c>
      <c r="G125" s="54" t="s">
        <v>193</v>
      </c>
      <c r="H125" s="56"/>
      <c r="I125" s="57"/>
      <c r="J125" s="48"/>
      <c r="K125" s="38" t="s">
        <v>1</v>
      </c>
      <c r="L125" s="22"/>
    </row>
    <row r="126" spans="1:12" ht="12" thickBot="1" x14ac:dyDescent="0.25">
      <c r="A126" s="11" t="s">
        <v>196</v>
      </c>
      <c r="B126" s="9" t="s">
        <v>23</v>
      </c>
      <c r="C126" s="9" t="s">
        <v>23</v>
      </c>
      <c r="D126" s="55" t="s">
        <v>60</v>
      </c>
      <c r="E126" s="54" t="s">
        <v>58</v>
      </c>
      <c r="F126" s="54" t="s">
        <v>197</v>
      </c>
      <c r="G126" s="54" t="s">
        <v>198</v>
      </c>
      <c r="H126" s="56"/>
      <c r="I126" s="57">
        <v>0.12</v>
      </c>
      <c r="J126" s="48">
        <v>0.43</v>
      </c>
      <c r="K126" s="38" t="s">
        <v>1</v>
      </c>
      <c r="L126" s="22"/>
    </row>
    <row r="127" spans="1:12" ht="12" thickBot="1" x14ac:dyDescent="0.25">
      <c r="A127" s="6" t="s">
        <v>21</v>
      </c>
      <c r="B127" s="7"/>
      <c r="C127" s="7"/>
      <c r="D127" s="41"/>
      <c r="E127" s="42"/>
      <c r="F127" s="42"/>
      <c r="G127" s="42"/>
      <c r="H127" s="7"/>
      <c r="I127" s="7"/>
      <c r="J127" s="47"/>
      <c r="K127" s="45"/>
      <c r="L127" s="5"/>
    </row>
    <row r="128" spans="1:12" ht="34.200000000000003" x14ac:dyDescent="0.2">
      <c r="A128" s="11" t="s">
        <v>202</v>
      </c>
      <c r="B128" s="9" t="s">
        <v>21</v>
      </c>
      <c r="C128" s="54" t="s">
        <v>21</v>
      </c>
      <c r="D128" s="55" t="s">
        <v>61</v>
      </c>
      <c r="E128" s="54" t="s">
        <v>56</v>
      </c>
      <c r="F128" s="54" t="s">
        <v>88</v>
      </c>
      <c r="G128" s="54" t="s">
        <v>209</v>
      </c>
      <c r="H128" s="54" t="s">
        <v>354</v>
      </c>
      <c r="I128" s="24"/>
      <c r="J128" s="48"/>
      <c r="K128" s="61" t="s">
        <v>1</v>
      </c>
      <c r="L128" s="22"/>
    </row>
    <row r="129" spans="1:12" ht="34.200000000000003" x14ac:dyDescent="0.2">
      <c r="A129" s="11" t="s">
        <v>203</v>
      </c>
      <c r="B129" s="9" t="s">
        <v>21</v>
      </c>
      <c r="C129" s="54" t="s">
        <v>21</v>
      </c>
      <c r="D129" s="55" t="s">
        <v>61</v>
      </c>
      <c r="E129" s="54" t="s">
        <v>56</v>
      </c>
      <c r="F129" s="54" t="s">
        <v>88</v>
      </c>
      <c r="G129" s="54" t="s">
        <v>209</v>
      </c>
      <c r="H129" s="54" t="s">
        <v>297</v>
      </c>
      <c r="I129" s="24"/>
      <c r="J129" s="48"/>
      <c r="K129" s="61" t="s">
        <v>1</v>
      </c>
      <c r="L129" s="22"/>
    </row>
    <row r="130" spans="1:12" ht="34.200000000000003" x14ac:dyDescent="0.2">
      <c r="A130" s="11" t="s">
        <v>204</v>
      </c>
      <c r="B130" s="9" t="s">
        <v>21</v>
      </c>
      <c r="C130" s="54" t="s">
        <v>21</v>
      </c>
      <c r="D130" s="55" t="s">
        <v>61</v>
      </c>
      <c r="E130" s="54" t="s">
        <v>56</v>
      </c>
      <c r="F130" s="54" t="s">
        <v>88</v>
      </c>
      <c r="G130" s="54" t="s">
        <v>208</v>
      </c>
      <c r="H130" s="54" t="s">
        <v>295</v>
      </c>
      <c r="I130" s="24"/>
      <c r="J130" s="48"/>
      <c r="K130" s="61" t="s">
        <v>1</v>
      </c>
      <c r="L130" s="22"/>
    </row>
    <row r="131" spans="1:12" ht="34.200000000000003" x14ac:dyDescent="0.2">
      <c r="A131" s="11" t="s">
        <v>205</v>
      </c>
      <c r="B131" s="9" t="s">
        <v>21</v>
      </c>
      <c r="C131" s="54" t="s">
        <v>21</v>
      </c>
      <c r="D131" s="55" t="s">
        <v>61</v>
      </c>
      <c r="E131" s="54" t="s">
        <v>56</v>
      </c>
      <c r="F131" s="54" t="s">
        <v>88</v>
      </c>
      <c r="G131" s="54" t="s">
        <v>210</v>
      </c>
      <c r="H131" s="54" t="s">
        <v>296</v>
      </c>
      <c r="I131" s="24"/>
      <c r="J131" s="48"/>
      <c r="K131" s="61" t="s">
        <v>1</v>
      </c>
      <c r="L131" s="22"/>
    </row>
    <row r="132" spans="1:12" ht="34.200000000000003" x14ac:dyDescent="0.2">
      <c r="A132" s="11" t="s">
        <v>206</v>
      </c>
      <c r="B132" s="9" t="s">
        <v>21</v>
      </c>
      <c r="C132" s="54" t="s">
        <v>21</v>
      </c>
      <c r="D132" s="55" t="s">
        <v>61</v>
      </c>
      <c r="E132" s="54" t="s">
        <v>56</v>
      </c>
      <c r="F132" s="54" t="s">
        <v>88</v>
      </c>
      <c r="G132" s="54" t="s">
        <v>211</v>
      </c>
      <c r="H132" s="54" t="s">
        <v>298</v>
      </c>
      <c r="I132" s="24"/>
      <c r="J132" s="48"/>
      <c r="K132" s="61" t="s">
        <v>1</v>
      </c>
      <c r="L132" s="22"/>
    </row>
    <row r="133" spans="1:12" ht="34.200000000000003" x14ac:dyDescent="0.2">
      <c r="A133" s="11" t="s">
        <v>207</v>
      </c>
      <c r="B133" s="9" t="s">
        <v>21</v>
      </c>
      <c r="C133" s="54" t="s">
        <v>21</v>
      </c>
      <c r="D133" s="55" t="s">
        <v>61</v>
      </c>
      <c r="E133" s="54" t="s">
        <v>56</v>
      </c>
      <c r="F133" s="54" t="s">
        <v>88</v>
      </c>
      <c r="G133" s="54" t="s">
        <v>208</v>
      </c>
      <c r="H133" s="54" t="s">
        <v>299</v>
      </c>
      <c r="I133" s="24"/>
      <c r="J133" s="48"/>
      <c r="K133" s="61" t="s">
        <v>1</v>
      </c>
      <c r="L133" s="22"/>
    </row>
    <row r="134" spans="1:12" ht="34.200000000000003" x14ac:dyDescent="0.2">
      <c r="A134" s="11" t="s">
        <v>213</v>
      </c>
      <c r="B134" s="9" t="s">
        <v>21</v>
      </c>
      <c r="C134" s="54" t="s">
        <v>21</v>
      </c>
      <c r="D134" s="55" t="s">
        <v>61</v>
      </c>
      <c r="E134" s="54" t="s">
        <v>56</v>
      </c>
      <c r="F134" s="54" t="s">
        <v>88</v>
      </c>
      <c r="G134" s="54" t="s">
        <v>212</v>
      </c>
      <c r="H134" s="23"/>
      <c r="I134" s="24"/>
      <c r="J134" s="48"/>
      <c r="K134" s="61" t="s">
        <v>2</v>
      </c>
      <c r="L134" s="22"/>
    </row>
    <row r="135" spans="1:12" ht="16.2" x14ac:dyDescent="0.2">
      <c r="A135" s="11" t="s">
        <v>215</v>
      </c>
      <c r="B135" s="9" t="s">
        <v>21</v>
      </c>
      <c r="C135" s="54" t="s">
        <v>21</v>
      </c>
      <c r="D135" s="55" t="s">
        <v>61</v>
      </c>
      <c r="E135" s="54" t="s">
        <v>56</v>
      </c>
      <c r="F135" s="54" t="s">
        <v>214</v>
      </c>
      <c r="G135" s="54" t="s">
        <v>300</v>
      </c>
      <c r="H135" s="54"/>
      <c r="I135" s="24"/>
      <c r="J135" s="48"/>
      <c r="K135" s="61" t="s">
        <v>1</v>
      </c>
      <c r="L135" s="22"/>
    </row>
    <row r="136" spans="1:12" ht="16.2" x14ac:dyDescent="0.2">
      <c r="A136" s="11" t="s">
        <v>265</v>
      </c>
      <c r="B136" s="9" t="s">
        <v>21</v>
      </c>
      <c r="C136" s="54" t="s">
        <v>21</v>
      </c>
      <c r="D136" s="55" t="s">
        <v>61</v>
      </c>
      <c r="E136" s="54" t="s">
        <v>56</v>
      </c>
      <c r="F136" s="54" t="s">
        <v>268</v>
      </c>
      <c r="G136" s="54" t="s">
        <v>267</v>
      </c>
      <c r="H136" s="23"/>
      <c r="I136" s="24"/>
      <c r="J136" s="48"/>
      <c r="K136" s="61" t="s">
        <v>1</v>
      </c>
      <c r="L136" s="22"/>
    </row>
    <row r="137" spans="1:12" ht="16.2" x14ac:dyDescent="0.2">
      <c r="A137" s="11" t="s">
        <v>216</v>
      </c>
      <c r="B137" s="9" t="s">
        <v>21</v>
      </c>
      <c r="C137" s="54" t="s">
        <v>21</v>
      </c>
      <c r="D137" s="55" t="s">
        <v>61</v>
      </c>
      <c r="E137" s="54" t="s">
        <v>56</v>
      </c>
      <c r="F137" s="54" t="s">
        <v>217</v>
      </c>
      <c r="G137" s="54" t="s">
        <v>218</v>
      </c>
      <c r="H137" s="23"/>
      <c r="I137" s="24"/>
      <c r="J137" s="48"/>
      <c r="K137" s="61" t="s">
        <v>1</v>
      </c>
      <c r="L137" s="22"/>
    </row>
    <row r="138" spans="1:12" ht="16.2" x14ac:dyDescent="0.2">
      <c r="A138" s="11" t="s">
        <v>219</v>
      </c>
      <c r="B138" s="9" t="s">
        <v>21</v>
      </c>
      <c r="C138" s="54" t="s">
        <v>21</v>
      </c>
      <c r="D138" s="55" t="s">
        <v>61</v>
      </c>
      <c r="E138" s="54" t="s">
        <v>56</v>
      </c>
      <c r="F138" s="54" t="s">
        <v>217</v>
      </c>
      <c r="G138" s="54" t="s">
        <v>218</v>
      </c>
      <c r="H138" s="23"/>
      <c r="I138" s="24"/>
      <c r="J138" s="48"/>
      <c r="K138" s="61" t="s">
        <v>1</v>
      </c>
      <c r="L138" s="22"/>
    </row>
    <row r="139" spans="1:12" ht="16.2" x14ac:dyDescent="0.2">
      <c r="A139" s="11" t="s">
        <v>46</v>
      </c>
      <c r="B139" s="9" t="s">
        <v>21</v>
      </c>
      <c r="C139" s="54" t="s">
        <v>21</v>
      </c>
      <c r="D139" s="55" t="s">
        <v>61</v>
      </c>
      <c r="E139" s="54" t="s">
        <v>56</v>
      </c>
      <c r="F139" s="54" t="s">
        <v>217</v>
      </c>
      <c r="G139" s="54" t="s">
        <v>218</v>
      </c>
      <c r="H139" s="23"/>
      <c r="I139" s="24"/>
      <c r="J139" s="48"/>
      <c r="K139" s="61" t="s">
        <v>1</v>
      </c>
      <c r="L139" s="22"/>
    </row>
    <row r="140" spans="1:12" ht="16.2" x14ac:dyDescent="0.2">
      <c r="A140" s="11" t="s">
        <v>47</v>
      </c>
      <c r="B140" s="9" t="s">
        <v>21</v>
      </c>
      <c r="C140" s="54" t="s">
        <v>21</v>
      </c>
      <c r="D140" s="55" t="s">
        <v>61</v>
      </c>
      <c r="E140" s="54" t="s">
        <v>56</v>
      </c>
      <c r="F140" s="54" t="s">
        <v>217</v>
      </c>
      <c r="G140" s="54" t="s">
        <v>218</v>
      </c>
      <c r="H140" s="23"/>
      <c r="I140" s="24"/>
      <c r="J140" s="48"/>
      <c r="K140" s="61" t="s">
        <v>1</v>
      </c>
      <c r="L140" s="22"/>
    </row>
    <row r="141" spans="1:12" ht="16.2" x14ac:dyDescent="0.2">
      <c r="A141" s="11" t="s">
        <v>220</v>
      </c>
      <c r="B141" s="9" t="s">
        <v>21</v>
      </c>
      <c r="C141" s="54" t="s">
        <v>21</v>
      </c>
      <c r="D141" s="55" t="s">
        <v>61</v>
      </c>
      <c r="E141" s="54" t="s">
        <v>56</v>
      </c>
      <c r="F141" s="54" t="s">
        <v>217</v>
      </c>
      <c r="G141" s="54" t="s">
        <v>218</v>
      </c>
      <c r="H141" s="23"/>
      <c r="I141" s="24"/>
      <c r="J141" s="48"/>
      <c r="K141" s="61" t="s">
        <v>1</v>
      </c>
      <c r="L141" s="22"/>
    </row>
    <row r="142" spans="1:12" ht="16.2" x14ac:dyDescent="0.2">
      <c r="A142" s="11" t="s">
        <v>301</v>
      </c>
      <c r="B142" s="9" t="s">
        <v>21</v>
      </c>
      <c r="C142" s="54" t="s">
        <v>21</v>
      </c>
      <c r="D142" s="55" t="s">
        <v>61</v>
      </c>
      <c r="E142" s="54" t="s">
        <v>56</v>
      </c>
      <c r="F142" s="54" t="s">
        <v>217</v>
      </c>
      <c r="G142" s="54" t="s">
        <v>218</v>
      </c>
      <c r="H142" s="23"/>
      <c r="I142" s="24"/>
      <c r="J142" s="48"/>
      <c r="K142" s="61" t="s">
        <v>1</v>
      </c>
      <c r="L142" s="22"/>
    </row>
    <row r="143" spans="1:12" ht="16.2" x14ac:dyDescent="0.2">
      <c r="A143" s="11" t="s">
        <v>304</v>
      </c>
      <c r="B143" s="9" t="s">
        <v>21</v>
      </c>
      <c r="C143" s="54" t="s">
        <v>21</v>
      </c>
      <c r="D143" s="55" t="s">
        <v>61</v>
      </c>
      <c r="E143" s="54" t="s">
        <v>56</v>
      </c>
      <c r="F143" s="54" t="s">
        <v>214</v>
      </c>
      <c r="G143" s="54" t="s">
        <v>300</v>
      </c>
      <c r="H143" s="54"/>
      <c r="I143" s="24"/>
      <c r="J143" s="48"/>
      <c r="K143" s="61" t="s">
        <v>1</v>
      </c>
      <c r="L143" s="22"/>
    </row>
    <row r="144" spans="1:12" ht="16.2" x14ac:dyDescent="0.2">
      <c r="A144" s="11" t="s">
        <v>302</v>
      </c>
      <c r="B144" s="9" t="s">
        <v>21</v>
      </c>
      <c r="C144" s="54" t="s">
        <v>21</v>
      </c>
      <c r="D144" s="55" t="s">
        <v>61</v>
      </c>
      <c r="E144" s="54" t="s">
        <v>56</v>
      </c>
      <c r="F144" s="54" t="s">
        <v>217</v>
      </c>
      <c r="G144" s="54" t="s">
        <v>218</v>
      </c>
      <c r="H144" s="23"/>
      <c r="I144" s="24"/>
      <c r="J144" s="48"/>
      <c r="K144" s="61" t="s">
        <v>1</v>
      </c>
      <c r="L144" s="22"/>
    </row>
    <row r="145" spans="1:12" ht="16.8" thickBot="1" x14ac:dyDescent="0.25">
      <c r="A145" s="11" t="s">
        <v>303</v>
      </c>
      <c r="B145" s="9" t="s">
        <v>21</v>
      </c>
      <c r="C145" s="54" t="s">
        <v>21</v>
      </c>
      <c r="D145" s="55" t="s">
        <v>61</v>
      </c>
      <c r="E145" s="54" t="s">
        <v>56</v>
      </c>
      <c r="F145" s="54" t="s">
        <v>217</v>
      </c>
      <c r="G145" s="54" t="s">
        <v>218</v>
      </c>
      <c r="H145" s="23"/>
      <c r="I145" s="24"/>
      <c r="J145" s="48"/>
      <c r="K145" s="61" t="s">
        <v>1</v>
      </c>
      <c r="L145" s="22"/>
    </row>
    <row r="146" spans="1:12" ht="22.8" x14ac:dyDescent="0.2">
      <c r="A146" s="64" t="s">
        <v>35</v>
      </c>
      <c r="B146" s="65"/>
      <c r="C146" s="65"/>
      <c r="D146" s="66"/>
      <c r="E146" s="67"/>
      <c r="F146" s="67"/>
      <c r="G146" s="67"/>
      <c r="H146" s="65"/>
      <c r="I146" s="65"/>
      <c r="J146" s="68"/>
      <c r="K146" s="69"/>
      <c r="L146" s="5"/>
    </row>
    <row r="147" spans="1:12" s="62" customFormat="1" x14ac:dyDescent="0.2">
      <c r="A147" s="70" t="s">
        <v>394</v>
      </c>
      <c r="B147" s="9" t="s">
        <v>22</v>
      </c>
      <c r="C147" s="9" t="s">
        <v>22</v>
      </c>
      <c r="D147" s="71"/>
      <c r="E147" s="71"/>
      <c r="F147" s="72" t="s">
        <v>395</v>
      </c>
      <c r="G147" s="72" t="s">
        <v>396</v>
      </c>
      <c r="H147" s="73"/>
      <c r="I147" s="73"/>
      <c r="J147" s="74"/>
      <c r="K147" s="72" t="s">
        <v>1</v>
      </c>
      <c r="L147" s="63"/>
    </row>
    <row r="148" spans="1:12" x14ac:dyDescent="0.2">
      <c r="A148" s="14" t="s">
        <v>221</v>
      </c>
      <c r="B148" s="8" t="s">
        <v>22</v>
      </c>
      <c r="C148" s="8" t="s">
        <v>22</v>
      </c>
      <c r="D148" s="31"/>
      <c r="E148" s="8"/>
      <c r="F148" s="8"/>
      <c r="G148" s="8"/>
      <c r="H148" s="8"/>
      <c r="I148" s="8">
        <v>250</v>
      </c>
      <c r="J148" s="49"/>
      <c r="K148" s="37" t="s">
        <v>1</v>
      </c>
      <c r="L148" s="22"/>
    </row>
    <row r="149" spans="1:12" x14ac:dyDescent="0.2">
      <c r="A149" s="11" t="s">
        <v>32</v>
      </c>
      <c r="B149" s="9" t="s">
        <v>22</v>
      </c>
      <c r="C149" s="9" t="s">
        <v>22</v>
      </c>
      <c r="D149" s="32"/>
      <c r="E149" s="9"/>
      <c r="F149" s="9"/>
      <c r="G149" s="9"/>
      <c r="H149" s="9"/>
      <c r="I149" s="9">
        <v>250</v>
      </c>
      <c r="J149" s="50"/>
      <c r="K149" s="38" t="s">
        <v>1</v>
      </c>
      <c r="L149" s="22"/>
    </row>
    <row r="150" spans="1:12" ht="45.6" x14ac:dyDescent="0.2">
      <c r="A150" s="11" t="s">
        <v>305</v>
      </c>
      <c r="B150" s="9" t="s">
        <v>22</v>
      </c>
      <c r="C150" s="9" t="s">
        <v>22</v>
      </c>
      <c r="D150" s="32" t="s">
        <v>60</v>
      </c>
      <c r="E150" s="9" t="s">
        <v>57</v>
      </c>
      <c r="F150" s="9" t="s">
        <v>307</v>
      </c>
      <c r="G150" s="9" t="s">
        <v>309</v>
      </c>
      <c r="H150" s="9" t="s">
        <v>310</v>
      </c>
      <c r="I150" s="9" t="s">
        <v>308</v>
      </c>
      <c r="J150" s="50" t="s">
        <v>306</v>
      </c>
      <c r="K150" s="38" t="s">
        <v>1</v>
      </c>
      <c r="L150" s="22"/>
    </row>
    <row r="151" spans="1:12" x14ac:dyDescent="0.2">
      <c r="A151" s="11" t="s">
        <v>33</v>
      </c>
      <c r="B151" s="9" t="s">
        <v>22</v>
      </c>
      <c r="C151" s="9" t="s">
        <v>22</v>
      </c>
      <c r="D151" s="32"/>
      <c r="E151" s="9"/>
      <c r="F151" s="9"/>
      <c r="G151" s="9"/>
      <c r="H151" s="9"/>
      <c r="I151" s="9"/>
      <c r="J151" s="50"/>
      <c r="K151" s="38" t="s">
        <v>1</v>
      </c>
      <c r="L151" s="22"/>
    </row>
    <row r="152" spans="1:12" ht="136.80000000000001" x14ac:dyDescent="0.2">
      <c r="A152" s="11" t="s">
        <v>41</v>
      </c>
      <c r="B152" s="9" t="s">
        <v>22</v>
      </c>
      <c r="C152" s="9" t="s">
        <v>22</v>
      </c>
      <c r="D152" s="32"/>
      <c r="E152" s="9"/>
      <c r="F152" s="9" t="s">
        <v>292</v>
      </c>
      <c r="G152" s="9"/>
      <c r="H152" s="9" t="s">
        <v>293</v>
      </c>
      <c r="I152" s="9"/>
      <c r="J152" s="50"/>
      <c r="K152" s="38" t="s">
        <v>1</v>
      </c>
      <c r="L152" s="22"/>
    </row>
    <row r="153" spans="1:12" x14ac:dyDescent="0.2">
      <c r="A153" s="11" t="s">
        <v>320</v>
      </c>
      <c r="B153" s="9" t="s">
        <v>22</v>
      </c>
      <c r="C153" s="9" t="s">
        <v>22</v>
      </c>
      <c r="D153" s="32"/>
      <c r="E153" s="9"/>
      <c r="F153" s="9" t="s">
        <v>321</v>
      </c>
      <c r="G153" s="9" t="s">
        <v>322</v>
      </c>
      <c r="H153" s="9" t="s">
        <v>323</v>
      </c>
      <c r="I153" s="9">
        <v>2</v>
      </c>
      <c r="J153" s="48">
        <v>9.1</v>
      </c>
      <c r="K153" s="38" t="s">
        <v>1</v>
      </c>
      <c r="L153" s="22"/>
    </row>
    <row r="154" spans="1:12" x14ac:dyDescent="0.2">
      <c r="A154" s="11" t="s">
        <v>34</v>
      </c>
      <c r="B154" s="9" t="s">
        <v>22</v>
      </c>
      <c r="C154" s="9" t="s">
        <v>22</v>
      </c>
      <c r="D154" s="32"/>
      <c r="E154" s="9" t="s">
        <v>57</v>
      </c>
      <c r="F154" s="9" t="s">
        <v>222</v>
      </c>
      <c r="G154" s="9" t="s">
        <v>223</v>
      </c>
      <c r="H154" s="9">
        <v>31529</v>
      </c>
      <c r="I154" s="9">
        <v>12.5</v>
      </c>
      <c r="J154" s="48">
        <f>I154/(SQRT(3)*0.4)</f>
        <v>18.042195912175806</v>
      </c>
      <c r="K154" s="38" t="s">
        <v>1</v>
      </c>
      <c r="L154" s="22"/>
    </row>
    <row r="155" spans="1:12" x14ac:dyDescent="0.2">
      <c r="A155" s="11" t="s">
        <v>252</v>
      </c>
      <c r="B155" s="9" t="s">
        <v>22</v>
      </c>
      <c r="C155" s="9" t="s">
        <v>22</v>
      </c>
      <c r="D155" s="32"/>
      <c r="E155" s="9"/>
      <c r="F155" s="9"/>
      <c r="G155" s="9"/>
      <c r="H155" s="9"/>
      <c r="I155" s="9"/>
      <c r="J155" s="48"/>
      <c r="K155" s="38" t="s">
        <v>1</v>
      </c>
      <c r="L155" s="22"/>
    </row>
    <row r="156" spans="1:12" x14ac:dyDescent="0.2">
      <c r="A156" s="11" t="s">
        <v>38</v>
      </c>
      <c r="B156" s="9" t="s">
        <v>22</v>
      </c>
      <c r="C156" s="9" t="s">
        <v>22</v>
      </c>
      <c r="D156" s="32"/>
      <c r="E156" s="9"/>
      <c r="F156" s="9"/>
      <c r="G156" s="9"/>
      <c r="H156" s="9"/>
      <c r="I156" s="9"/>
      <c r="J156" s="50"/>
      <c r="K156" s="38" t="s">
        <v>1</v>
      </c>
      <c r="L156" s="22"/>
    </row>
    <row r="157" spans="1:12" x14ac:dyDescent="0.2">
      <c r="A157" s="11" t="s">
        <v>42</v>
      </c>
      <c r="B157" s="9" t="s">
        <v>22</v>
      </c>
      <c r="C157" s="9" t="s">
        <v>22</v>
      </c>
      <c r="D157" s="32"/>
      <c r="E157" s="9"/>
      <c r="F157" s="9"/>
      <c r="G157" s="9"/>
      <c r="H157" s="9"/>
      <c r="I157" s="9"/>
      <c r="J157" s="50"/>
      <c r="K157" s="38" t="s">
        <v>1</v>
      </c>
      <c r="L157" s="22"/>
    </row>
    <row r="158" spans="1:12" x14ac:dyDescent="0.2">
      <c r="A158" s="11" t="s">
        <v>48</v>
      </c>
      <c r="B158" s="9" t="s">
        <v>22</v>
      </c>
      <c r="C158" s="9" t="s">
        <v>22</v>
      </c>
      <c r="D158" s="32"/>
      <c r="E158" s="9"/>
      <c r="F158" s="9" t="s">
        <v>294</v>
      </c>
      <c r="G158" s="9" t="s">
        <v>316</v>
      </c>
      <c r="H158" s="9"/>
      <c r="I158" s="9"/>
      <c r="J158" s="50"/>
      <c r="K158" s="38" t="s">
        <v>1</v>
      </c>
      <c r="L158" s="22"/>
    </row>
    <row r="159" spans="1:12" ht="79.8" x14ac:dyDescent="0.2">
      <c r="A159" s="11" t="s">
        <v>36</v>
      </c>
      <c r="B159" s="9" t="s">
        <v>22</v>
      </c>
      <c r="C159" s="9" t="s">
        <v>22</v>
      </c>
      <c r="D159" s="32"/>
      <c r="E159" s="9"/>
      <c r="F159" s="9" t="s">
        <v>317</v>
      </c>
      <c r="G159" s="9" t="s">
        <v>324</v>
      </c>
      <c r="H159" s="9"/>
      <c r="I159" s="9">
        <v>500</v>
      </c>
      <c r="J159" s="50">
        <f>I159/230</f>
        <v>2.1739130434782608</v>
      </c>
      <c r="K159" s="38" t="s">
        <v>1</v>
      </c>
      <c r="L159" s="22"/>
    </row>
    <row r="160" spans="1:12" ht="45.6" x14ac:dyDescent="0.2">
      <c r="A160" s="11" t="s">
        <v>37</v>
      </c>
      <c r="B160" s="9" t="s">
        <v>22</v>
      </c>
      <c r="C160" s="9" t="s">
        <v>22</v>
      </c>
      <c r="D160" s="32" t="s">
        <v>58</v>
      </c>
      <c r="E160" s="9" t="s">
        <v>61</v>
      </c>
      <c r="F160" s="9" t="s">
        <v>313</v>
      </c>
      <c r="G160" s="9" t="s">
        <v>314</v>
      </c>
      <c r="H160" s="9" t="s">
        <v>315</v>
      </c>
      <c r="I160" s="9">
        <v>300</v>
      </c>
      <c r="J160" s="50">
        <f>I160/230</f>
        <v>1.3043478260869565</v>
      </c>
      <c r="K160" s="38" t="s">
        <v>1</v>
      </c>
      <c r="L160" s="22"/>
    </row>
    <row r="161" spans="1:12" ht="12" thickBot="1" x14ac:dyDescent="0.25">
      <c r="A161" s="11" t="s">
        <v>43</v>
      </c>
      <c r="B161" s="9" t="s">
        <v>22</v>
      </c>
      <c r="C161" s="9" t="s">
        <v>22</v>
      </c>
      <c r="D161" s="32" t="s">
        <v>58</v>
      </c>
      <c r="E161" s="9" t="s">
        <v>61</v>
      </c>
      <c r="F161" s="9" t="s">
        <v>311</v>
      </c>
      <c r="G161" s="9" t="s">
        <v>312</v>
      </c>
      <c r="H161" s="59">
        <v>10210284000851</v>
      </c>
      <c r="I161" s="9">
        <v>140</v>
      </c>
      <c r="J161" s="50">
        <f>I161/230</f>
        <v>0.60869565217391308</v>
      </c>
      <c r="K161" s="38" t="s">
        <v>1</v>
      </c>
      <c r="L161" s="22"/>
    </row>
    <row r="162" spans="1:12" ht="12" thickBot="1" x14ac:dyDescent="0.25">
      <c r="A162" s="6" t="s">
        <v>9</v>
      </c>
      <c r="B162" s="7"/>
      <c r="C162" s="7"/>
      <c r="D162" s="41"/>
      <c r="E162" s="42"/>
      <c r="F162" s="42"/>
      <c r="G162" s="42"/>
      <c r="H162" s="7"/>
      <c r="I162" s="7"/>
      <c r="J162" s="47"/>
      <c r="K162" s="45"/>
      <c r="L162" s="5"/>
    </row>
    <row r="163" spans="1:12" x14ac:dyDescent="0.2">
      <c r="A163" s="14" t="s">
        <v>16</v>
      </c>
      <c r="B163" s="8" t="s">
        <v>23</v>
      </c>
      <c r="C163" s="8" t="s">
        <v>23</v>
      </c>
      <c r="D163" s="31"/>
      <c r="E163" s="8"/>
      <c r="F163" s="8"/>
      <c r="G163" s="8"/>
      <c r="H163" s="8"/>
      <c r="I163" s="8"/>
      <c r="J163" s="49"/>
      <c r="K163" s="37" t="s">
        <v>1</v>
      </c>
      <c r="L163" s="22"/>
    </row>
    <row r="164" spans="1:12" x14ac:dyDescent="0.2">
      <c r="A164" s="11" t="s">
        <v>17</v>
      </c>
      <c r="B164" s="9" t="s">
        <v>23</v>
      </c>
      <c r="C164" s="9" t="s">
        <v>23</v>
      </c>
      <c r="D164" s="32"/>
      <c r="E164" s="9"/>
      <c r="F164" s="9"/>
      <c r="G164" s="9"/>
      <c r="H164" s="9"/>
      <c r="I164" s="9"/>
      <c r="J164" s="50"/>
      <c r="K164" s="38" t="s">
        <v>1</v>
      </c>
      <c r="L164" s="22"/>
    </row>
    <row r="165" spans="1:12" x14ac:dyDescent="0.2">
      <c r="A165" s="11" t="s">
        <v>18</v>
      </c>
      <c r="B165" s="9" t="s">
        <v>23</v>
      </c>
      <c r="C165" s="9" t="s">
        <v>23</v>
      </c>
      <c r="D165" s="32"/>
      <c r="E165" s="9"/>
      <c r="F165" s="9"/>
      <c r="G165" s="9"/>
      <c r="H165" s="9"/>
      <c r="I165" s="9"/>
      <c r="J165" s="50"/>
      <c r="K165" s="38" t="s">
        <v>1</v>
      </c>
      <c r="L165" s="22"/>
    </row>
    <row r="166" spans="1:12" ht="12" thickBot="1" x14ac:dyDescent="0.25">
      <c r="A166" s="12" t="s">
        <v>19</v>
      </c>
      <c r="B166" s="13" t="s">
        <v>23</v>
      </c>
      <c r="C166" s="13" t="s">
        <v>23</v>
      </c>
      <c r="D166" s="33"/>
      <c r="E166" s="13"/>
      <c r="F166" s="13"/>
      <c r="G166" s="13"/>
      <c r="H166" s="13"/>
      <c r="I166" s="13"/>
      <c r="J166" s="51"/>
      <c r="K166" s="39" t="s">
        <v>1</v>
      </c>
      <c r="L166" s="22"/>
    </row>
    <row r="167" spans="1:12" ht="12" thickBot="1" x14ac:dyDescent="0.25">
      <c r="A167" s="6" t="s">
        <v>10</v>
      </c>
      <c r="B167" s="7"/>
      <c r="C167" s="7"/>
      <c r="D167" s="41"/>
      <c r="E167" s="42"/>
      <c r="F167" s="42"/>
      <c r="G167" s="42"/>
      <c r="H167" s="7"/>
      <c r="I167" s="7"/>
      <c r="J167" s="47"/>
      <c r="K167" s="45"/>
      <c r="L167" s="5"/>
    </row>
    <row r="168" spans="1:12" x14ac:dyDescent="0.2">
      <c r="A168" s="14" t="s">
        <v>11</v>
      </c>
      <c r="B168" s="9" t="s">
        <v>23</v>
      </c>
      <c r="C168" s="9" t="s">
        <v>23</v>
      </c>
      <c r="D168" s="31"/>
      <c r="E168" s="8"/>
      <c r="F168" s="8"/>
      <c r="G168" s="8"/>
      <c r="H168" s="8"/>
      <c r="I168" s="8"/>
      <c r="J168" s="49"/>
      <c r="K168" s="37" t="s">
        <v>1</v>
      </c>
      <c r="L168" s="22"/>
    </row>
    <row r="169" spans="1:12" x14ac:dyDescent="0.2">
      <c r="A169" s="11" t="s">
        <v>12</v>
      </c>
      <c r="B169" s="9" t="s">
        <v>23</v>
      </c>
      <c r="C169" s="9" t="s">
        <v>23</v>
      </c>
      <c r="D169" s="32"/>
      <c r="E169" s="9"/>
      <c r="F169" s="9"/>
      <c r="G169" s="9"/>
      <c r="H169" s="9"/>
      <c r="I169" s="9"/>
      <c r="J169" s="50"/>
      <c r="K169" s="37" t="s">
        <v>1</v>
      </c>
      <c r="L169" s="22"/>
    </row>
    <row r="170" spans="1:12" x14ac:dyDescent="0.2">
      <c r="A170" s="11" t="s">
        <v>13</v>
      </c>
      <c r="B170" s="9" t="s">
        <v>23</v>
      </c>
      <c r="C170" s="9" t="s">
        <v>23</v>
      </c>
      <c r="D170" s="32"/>
      <c r="E170" s="9"/>
      <c r="F170" s="9"/>
      <c r="G170" s="9"/>
      <c r="H170" s="9"/>
      <c r="I170" s="9"/>
      <c r="J170" s="50"/>
      <c r="K170" s="37" t="s">
        <v>1</v>
      </c>
      <c r="L170" s="22"/>
    </row>
    <row r="171" spans="1:12" x14ac:dyDescent="0.2">
      <c r="A171" s="11" t="s">
        <v>14</v>
      </c>
      <c r="B171" s="9" t="s">
        <v>23</v>
      </c>
      <c r="C171" s="9" t="s">
        <v>23</v>
      </c>
      <c r="D171" s="32"/>
      <c r="E171" s="9"/>
      <c r="F171" s="9"/>
      <c r="G171" s="9"/>
      <c r="H171" s="9"/>
      <c r="I171" s="9"/>
      <c r="J171" s="50"/>
      <c r="K171" s="37" t="s">
        <v>1</v>
      </c>
      <c r="L171" s="22"/>
    </row>
    <row r="172" spans="1:12" x14ac:dyDescent="0.2">
      <c r="A172" s="11" t="s">
        <v>15</v>
      </c>
      <c r="B172" s="9" t="s">
        <v>23</v>
      </c>
      <c r="C172" s="9" t="s">
        <v>23</v>
      </c>
      <c r="D172" s="32"/>
      <c r="E172" s="9"/>
      <c r="F172" s="9"/>
      <c r="G172" s="9"/>
      <c r="H172" s="9"/>
      <c r="I172" s="9"/>
      <c r="J172" s="50"/>
      <c r="K172" s="37" t="s">
        <v>1</v>
      </c>
      <c r="L172" s="22"/>
    </row>
    <row r="173" spans="1:12" ht="12" thickBot="1" x14ac:dyDescent="0.25">
      <c r="A173" s="11" t="s">
        <v>356</v>
      </c>
      <c r="B173" s="9" t="s">
        <v>23</v>
      </c>
      <c r="C173" s="9" t="s">
        <v>23</v>
      </c>
      <c r="D173" s="32"/>
      <c r="E173" s="9"/>
      <c r="F173" s="9"/>
      <c r="G173" s="9"/>
      <c r="H173" s="9"/>
      <c r="I173" s="9"/>
      <c r="J173" s="50"/>
      <c r="K173" s="37" t="s">
        <v>1</v>
      </c>
      <c r="L173" s="22"/>
    </row>
    <row r="174" spans="1:12" ht="12" thickBot="1" x14ac:dyDescent="0.25">
      <c r="A174" s="6" t="s">
        <v>357</v>
      </c>
      <c r="B174" s="7"/>
      <c r="C174" s="7"/>
      <c r="D174" s="41"/>
      <c r="E174" s="42"/>
      <c r="F174" s="42"/>
      <c r="G174" s="42"/>
      <c r="H174" s="7"/>
      <c r="I174" s="7"/>
      <c r="J174" s="47"/>
      <c r="K174" s="45"/>
      <c r="L174" s="5"/>
    </row>
    <row r="175" spans="1:12" x14ac:dyDescent="0.2">
      <c r="A175" s="14" t="s">
        <v>365</v>
      </c>
      <c r="B175" s="9" t="s">
        <v>23</v>
      </c>
      <c r="C175" s="9" t="s">
        <v>23</v>
      </c>
      <c r="D175" s="31"/>
      <c r="E175" s="8"/>
      <c r="F175" s="8"/>
      <c r="G175" s="8"/>
      <c r="H175" s="8"/>
      <c r="I175" s="8"/>
      <c r="J175" s="49"/>
      <c r="K175" s="37" t="s">
        <v>1</v>
      </c>
      <c r="L175" s="22"/>
    </row>
    <row r="176" spans="1:12" x14ac:dyDescent="0.2">
      <c r="A176" s="14" t="s">
        <v>367</v>
      </c>
      <c r="B176" s="9" t="s">
        <v>23</v>
      </c>
      <c r="C176" s="9" t="s">
        <v>23</v>
      </c>
      <c r="D176" s="31"/>
      <c r="E176" s="8"/>
      <c r="F176" s="8"/>
      <c r="G176" s="8"/>
      <c r="H176" s="8"/>
      <c r="I176" s="8"/>
      <c r="J176" s="49"/>
      <c r="K176" s="37" t="s">
        <v>1</v>
      </c>
      <c r="L176" s="22"/>
    </row>
    <row r="177" spans="1:12" x14ac:dyDescent="0.2">
      <c r="A177" s="14" t="s">
        <v>368</v>
      </c>
      <c r="B177" s="9" t="s">
        <v>23</v>
      </c>
      <c r="C177" s="9" t="s">
        <v>23</v>
      </c>
      <c r="D177" s="31"/>
      <c r="E177" s="8"/>
      <c r="F177" s="8"/>
      <c r="G177" s="8"/>
      <c r="H177" s="8"/>
      <c r="I177" s="8"/>
      <c r="J177" s="49"/>
      <c r="K177" s="37" t="s">
        <v>1</v>
      </c>
      <c r="L177" s="22"/>
    </row>
    <row r="178" spans="1:12" x14ac:dyDescent="0.2">
      <c r="A178" s="14" t="s">
        <v>366</v>
      </c>
      <c r="B178" s="9" t="s">
        <v>23</v>
      </c>
      <c r="C178" s="9" t="s">
        <v>23</v>
      </c>
      <c r="D178" s="31"/>
      <c r="E178" s="8"/>
      <c r="F178" s="8"/>
      <c r="G178" s="8"/>
      <c r="H178" s="8"/>
      <c r="I178" s="8"/>
      <c r="J178" s="49"/>
      <c r="K178" s="37" t="s">
        <v>1</v>
      </c>
      <c r="L178" s="22"/>
    </row>
    <row r="179" spans="1:12" x14ac:dyDescent="0.2">
      <c r="A179" s="11" t="s">
        <v>358</v>
      </c>
      <c r="B179" s="9" t="s">
        <v>23</v>
      </c>
      <c r="C179" s="9" t="s">
        <v>23</v>
      </c>
      <c r="D179" s="31"/>
      <c r="E179" s="8"/>
      <c r="F179" s="8" t="s">
        <v>359</v>
      </c>
      <c r="G179" s="8" t="s">
        <v>360</v>
      </c>
      <c r="H179" s="8" t="s">
        <v>393</v>
      </c>
      <c r="I179" s="8"/>
      <c r="J179" s="49">
        <v>0.7</v>
      </c>
      <c r="K179" s="37" t="s">
        <v>1</v>
      </c>
      <c r="L179" s="22"/>
    </row>
    <row r="180" spans="1:12" ht="12" thickBot="1" x14ac:dyDescent="0.25">
      <c r="A180" s="14" t="s">
        <v>361</v>
      </c>
      <c r="B180" s="9" t="s">
        <v>23</v>
      </c>
      <c r="C180" s="9" t="s">
        <v>23</v>
      </c>
      <c r="D180" s="31"/>
      <c r="E180" s="8"/>
      <c r="F180" s="8"/>
      <c r="G180" s="8"/>
      <c r="H180" s="8"/>
      <c r="I180" s="8"/>
      <c r="J180" s="49"/>
      <c r="K180" s="37" t="s">
        <v>1</v>
      </c>
      <c r="L180" s="22"/>
    </row>
    <row r="181" spans="1:12" ht="12" thickBot="1" x14ac:dyDescent="0.25">
      <c r="A181" s="6" t="s">
        <v>362</v>
      </c>
      <c r="B181" s="7"/>
      <c r="C181" s="7"/>
      <c r="D181" s="41"/>
      <c r="E181" s="42"/>
      <c r="F181" s="42"/>
      <c r="G181" s="42"/>
      <c r="H181" s="7"/>
      <c r="I181" s="7"/>
      <c r="J181" s="47"/>
      <c r="K181" s="45"/>
      <c r="L181" s="5"/>
    </row>
    <row r="182" spans="1:12" x14ac:dyDescent="0.2">
      <c r="A182" s="14" t="s">
        <v>363</v>
      </c>
      <c r="B182" s="9" t="s">
        <v>23</v>
      </c>
      <c r="C182" s="9" t="s">
        <v>23</v>
      </c>
      <c r="D182" s="31"/>
      <c r="E182" s="8"/>
      <c r="F182" s="8"/>
      <c r="G182" s="8"/>
      <c r="H182" s="8"/>
      <c r="I182" s="8"/>
      <c r="J182" s="49"/>
      <c r="K182" s="37" t="s">
        <v>1</v>
      </c>
      <c r="L182" s="22"/>
    </row>
    <row r="183" spans="1:12" x14ac:dyDescent="0.2">
      <c r="A183" s="11" t="s">
        <v>364</v>
      </c>
      <c r="B183" s="9" t="s">
        <v>23</v>
      </c>
      <c r="C183" s="9" t="s">
        <v>23</v>
      </c>
      <c r="D183" s="31"/>
      <c r="E183" s="8"/>
      <c r="F183" s="8"/>
      <c r="G183" s="8"/>
      <c r="H183" s="8"/>
      <c r="I183" s="8"/>
      <c r="J183" s="49"/>
      <c r="K183" s="37" t="s">
        <v>1</v>
      </c>
      <c r="L183" s="22"/>
    </row>
    <row r="184" spans="1:12" x14ac:dyDescent="0.2">
      <c r="A184" s="11" t="s">
        <v>364</v>
      </c>
      <c r="B184" s="9" t="s">
        <v>23</v>
      </c>
      <c r="C184" s="9" t="s">
        <v>23</v>
      </c>
      <c r="D184" s="31"/>
      <c r="E184" s="8"/>
      <c r="F184" s="8"/>
      <c r="G184" s="8"/>
      <c r="H184" s="8"/>
      <c r="I184" s="8"/>
      <c r="J184" s="49"/>
      <c r="K184" s="37" t="s">
        <v>1</v>
      </c>
      <c r="L184" s="22"/>
    </row>
    <row r="185" spans="1:12" x14ac:dyDescent="0.2">
      <c r="A185" s="11" t="s">
        <v>364</v>
      </c>
      <c r="B185" s="9" t="s">
        <v>23</v>
      </c>
      <c r="C185" s="9" t="s">
        <v>23</v>
      </c>
      <c r="D185" s="31"/>
      <c r="E185" s="8"/>
      <c r="F185" s="8"/>
      <c r="G185" s="8"/>
      <c r="H185" s="8"/>
      <c r="I185" s="8"/>
      <c r="J185" s="49"/>
      <c r="K185" s="37" t="s">
        <v>1</v>
      </c>
      <c r="L185" s="22"/>
    </row>
    <row r="186" spans="1:12" x14ac:dyDescent="0.2">
      <c r="A186" s="11" t="s">
        <v>364</v>
      </c>
      <c r="B186" s="9" t="s">
        <v>23</v>
      </c>
      <c r="C186" s="9" t="s">
        <v>23</v>
      </c>
      <c r="D186" s="31"/>
      <c r="E186" s="8"/>
      <c r="F186" s="8"/>
      <c r="G186" s="8"/>
      <c r="H186" s="8"/>
      <c r="I186" s="8"/>
      <c r="J186" s="49"/>
      <c r="K186" s="37" t="s">
        <v>1</v>
      </c>
      <c r="L186" s="22"/>
    </row>
    <row r="187" spans="1:12" x14ac:dyDescent="0.2">
      <c r="A187" s="11" t="s">
        <v>387</v>
      </c>
      <c r="B187" s="9" t="s">
        <v>23</v>
      </c>
      <c r="C187" s="9" t="s">
        <v>23</v>
      </c>
      <c r="D187" s="31"/>
      <c r="E187" s="8"/>
      <c r="F187" s="8" t="s">
        <v>386</v>
      </c>
      <c r="G187" s="8" t="s">
        <v>388</v>
      </c>
      <c r="H187" s="8" t="s">
        <v>392</v>
      </c>
      <c r="I187" s="8">
        <v>2.4</v>
      </c>
      <c r="J187" s="49">
        <v>10</v>
      </c>
      <c r="K187" s="37" t="s">
        <v>1</v>
      </c>
      <c r="L187" s="22"/>
    </row>
    <row r="188" spans="1:12" x14ac:dyDescent="0.2">
      <c r="A188" s="11" t="s">
        <v>391</v>
      </c>
      <c r="B188" s="9" t="s">
        <v>23</v>
      </c>
      <c r="C188" s="9" t="s">
        <v>23</v>
      </c>
      <c r="D188" s="31"/>
      <c r="E188" s="8"/>
      <c r="F188" s="8" t="s">
        <v>390</v>
      </c>
      <c r="G188" s="8" t="s">
        <v>389</v>
      </c>
      <c r="H188" s="8"/>
      <c r="I188" s="8"/>
      <c r="J188" s="49"/>
      <c r="K188" s="37" t="s">
        <v>1</v>
      </c>
      <c r="L188" s="22"/>
    </row>
    <row r="189" spans="1:12" ht="12" thickBot="1" x14ac:dyDescent="0.25">
      <c r="A189" s="11"/>
      <c r="B189" s="9"/>
      <c r="C189" s="9"/>
      <c r="D189" s="31"/>
      <c r="E189" s="8"/>
      <c r="F189" s="8"/>
      <c r="G189" s="8"/>
      <c r="H189" s="8"/>
      <c r="I189" s="8"/>
      <c r="J189" s="49"/>
      <c r="K189" s="37"/>
      <c r="L189" s="22"/>
    </row>
    <row r="190" spans="1:12" ht="12" thickBot="1" x14ac:dyDescent="0.25">
      <c r="A190" s="6" t="s">
        <v>369</v>
      </c>
      <c r="B190" s="7"/>
      <c r="C190" s="7"/>
      <c r="D190" s="41"/>
      <c r="E190" s="42"/>
      <c r="F190" s="42"/>
      <c r="G190" s="42"/>
      <c r="H190" s="7"/>
      <c r="I190" s="7"/>
      <c r="J190" s="47"/>
      <c r="K190" s="45"/>
      <c r="L190" s="5"/>
    </row>
    <row r="191" spans="1:12" x14ac:dyDescent="0.2">
      <c r="A191" s="11" t="s">
        <v>370</v>
      </c>
      <c r="B191" s="9" t="s">
        <v>23</v>
      </c>
      <c r="C191" s="9" t="s">
        <v>23</v>
      </c>
      <c r="D191" s="31"/>
      <c r="E191" s="8"/>
      <c r="F191" s="8"/>
      <c r="G191" s="8"/>
      <c r="H191" s="8"/>
      <c r="I191" s="8"/>
      <c r="J191" s="49"/>
      <c r="K191" s="37" t="s">
        <v>1</v>
      </c>
      <c r="L191" s="22"/>
    </row>
    <row r="192" spans="1:12" x14ac:dyDescent="0.2">
      <c r="A192" s="11" t="s">
        <v>371</v>
      </c>
      <c r="B192" s="9" t="s">
        <v>23</v>
      </c>
      <c r="C192" s="9" t="s">
        <v>23</v>
      </c>
      <c r="D192" s="31"/>
      <c r="E192" s="8"/>
      <c r="F192" s="8"/>
      <c r="G192" s="8"/>
      <c r="H192" s="8"/>
      <c r="I192" s="8"/>
      <c r="J192" s="49"/>
      <c r="K192" s="37" t="s">
        <v>1</v>
      </c>
      <c r="L192" s="22"/>
    </row>
    <row r="193" spans="1:12" ht="34.200000000000003" x14ac:dyDescent="0.2">
      <c r="A193" s="11" t="s">
        <v>372</v>
      </c>
      <c r="B193" s="9" t="s">
        <v>23</v>
      </c>
      <c r="C193" s="9" t="s">
        <v>23</v>
      </c>
      <c r="D193" s="31"/>
      <c r="E193" s="8"/>
      <c r="F193" s="8"/>
      <c r="G193" s="8"/>
      <c r="H193" s="8"/>
      <c r="I193" s="8"/>
      <c r="J193" s="49"/>
      <c r="K193" s="37" t="s">
        <v>1</v>
      </c>
      <c r="L193" s="22"/>
    </row>
    <row r="194" spans="1:12" x14ac:dyDescent="0.2">
      <c r="A194" s="11" t="s">
        <v>373</v>
      </c>
      <c r="B194" s="9" t="s">
        <v>23</v>
      </c>
      <c r="C194" s="9" t="s">
        <v>23</v>
      </c>
      <c r="D194" s="31"/>
      <c r="E194" s="8"/>
      <c r="F194" s="8"/>
      <c r="G194" s="8"/>
      <c r="H194" s="8"/>
      <c r="I194" s="8"/>
      <c r="J194" s="49"/>
      <c r="K194" s="37" t="s">
        <v>1</v>
      </c>
      <c r="L194" s="22"/>
    </row>
    <row r="195" spans="1:12" ht="22.8" x14ac:dyDescent="0.2">
      <c r="A195" s="11" t="s">
        <v>385</v>
      </c>
      <c r="B195" s="9" t="s">
        <v>23</v>
      </c>
      <c r="C195" s="9" t="s">
        <v>23</v>
      </c>
      <c r="D195" s="31"/>
      <c r="E195" s="8"/>
      <c r="F195" s="8"/>
      <c r="G195" s="8"/>
      <c r="H195" s="8"/>
      <c r="I195" s="8"/>
      <c r="J195" s="49"/>
      <c r="K195" s="37" t="s">
        <v>1</v>
      </c>
      <c r="L195" s="22"/>
    </row>
    <row r="196" spans="1:12" x14ac:dyDescent="0.2">
      <c r="A196" s="11" t="s">
        <v>374</v>
      </c>
      <c r="B196" s="9" t="s">
        <v>23</v>
      </c>
      <c r="C196" s="9" t="s">
        <v>23</v>
      </c>
      <c r="D196" s="31"/>
      <c r="E196" s="8"/>
      <c r="F196" s="8"/>
      <c r="G196" s="8"/>
      <c r="H196" s="8"/>
      <c r="I196" s="8"/>
      <c r="J196" s="49"/>
      <c r="K196" s="37" t="s">
        <v>1</v>
      </c>
      <c r="L196" s="22"/>
    </row>
    <row r="197" spans="1:12" ht="22.8" x14ac:dyDescent="0.2">
      <c r="A197" s="11" t="s">
        <v>375</v>
      </c>
      <c r="B197" s="9" t="s">
        <v>23</v>
      </c>
      <c r="C197" s="9" t="s">
        <v>23</v>
      </c>
      <c r="D197" s="31"/>
      <c r="E197" s="8"/>
      <c r="F197" s="8"/>
      <c r="G197" s="8"/>
      <c r="H197" s="8"/>
      <c r="I197" s="8"/>
      <c r="J197" s="49"/>
      <c r="K197" s="37" t="s">
        <v>1</v>
      </c>
      <c r="L197" s="22"/>
    </row>
    <row r="198" spans="1:12" x14ac:dyDescent="0.2">
      <c r="A198" s="11" t="s">
        <v>376</v>
      </c>
      <c r="B198" s="9" t="s">
        <v>23</v>
      </c>
      <c r="C198" s="9" t="s">
        <v>23</v>
      </c>
      <c r="D198" s="31"/>
      <c r="E198" s="8"/>
      <c r="F198" s="8"/>
      <c r="G198" s="8"/>
      <c r="H198" s="8"/>
      <c r="I198" s="8"/>
      <c r="J198" s="49"/>
      <c r="K198" s="37" t="s">
        <v>1</v>
      </c>
      <c r="L198" s="22"/>
    </row>
    <row r="199" spans="1:12" x14ac:dyDescent="0.2">
      <c r="A199" s="11" t="s">
        <v>377</v>
      </c>
      <c r="B199" s="9" t="s">
        <v>23</v>
      </c>
      <c r="C199" s="9" t="s">
        <v>23</v>
      </c>
      <c r="D199" s="31"/>
      <c r="E199" s="8"/>
      <c r="F199" s="8"/>
      <c r="G199" s="8"/>
      <c r="H199" s="8"/>
      <c r="I199" s="8"/>
      <c r="J199" s="49"/>
      <c r="K199" s="37" t="s">
        <v>1</v>
      </c>
      <c r="L199" s="22"/>
    </row>
    <row r="200" spans="1:12" x14ac:dyDescent="0.2">
      <c r="A200" s="11" t="s">
        <v>378</v>
      </c>
      <c r="B200" s="9" t="s">
        <v>23</v>
      </c>
      <c r="C200" s="9" t="s">
        <v>23</v>
      </c>
      <c r="D200" s="31"/>
      <c r="E200" s="8"/>
      <c r="F200" s="8"/>
      <c r="G200" s="8"/>
      <c r="H200" s="8"/>
      <c r="I200" s="8"/>
      <c r="J200" s="49"/>
      <c r="K200" s="37" t="s">
        <v>1</v>
      </c>
      <c r="L200" s="22"/>
    </row>
    <row r="201" spans="1:12" x14ac:dyDescent="0.2">
      <c r="A201" s="11" t="s">
        <v>379</v>
      </c>
      <c r="B201" s="9" t="s">
        <v>23</v>
      </c>
      <c r="C201" s="9" t="s">
        <v>23</v>
      </c>
      <c r="D201" s="31"/>
      <c r="E201" s="8"/>
      <c r="F201" s="8"/>
      <c r="G201" s="8"/>
      <c r="H201" s="8"/>
      <c r="I201" s="8"/>
      <c r="J201" s="49"/>
      <c r="K201" s="37" t="s">
        <v>1</v>
      </c>
      <c r="L201" s="22"/>
    </row>
    <row r="202" spans="1:12" ht="22.8" x14ac:dyDescent="0.2">
      <c r="A202" s="11" t="s">
        <v>380</v>
      </c>
      <c r="B202" s="9" t="s">
        <v>23</v>
      </c>
      <c r="C202" s="9" t="s">
        <v>23</v>
      </c>
      <c r="D202" s="31"/>
      <c r="E202" s="8"/>
      <c r="F202" s="8"/>
      <c r="G202" s="8"/>
      <c r="H202" s="8"/>
      <c r="I202" s="8"/>
      <c r="J202" s="49"/>
      <c r="K202" s="37" t="s">
        <v>1</v>
      </c>
      <c r="L202" s="22"/>
    </row>
    <row r="203" spans="1:12" x14ac:dyDescent="0.2">
      <c r="A203" s="11" t="s">
        <v>381</v>
      </c>
      <c r="B203" s="9" t="s">
        <v>23</v>
      </c>
      <c r="C203" s="9" t="s">
        <v>23</v>
      </c>
      <c r="D203" s="31"/>
      <c r="E203" s="8"/>
      <c r="F203" s="8"/>
      <c r="G203" s="8"/>
      <c r="H203" s="8"/>
      <c r="I203" s="8"/>
      <c r="J203" s="49"/>
      <c r="K203" s="37" t="s">
        <v>1</v>
      </c>
      <c r="L203" s="22"/>
    </row>
    <row r="204" spans="1:12" ht="22.8" x14ac:dyDescent="0.2">
      <c r="A204" s="11" t="s">
        <v>382</v>
      </c>
      <c r="B204" s="9" t="s">
        <v>23</v>
      </c>
      <c r="C204" s="9" t="s">
        <v>23</v>
      </c>
      <c r="D204" s="31"/>
      <c r="E204" s="8"/>
      <c r="F204" s="8"/>
      <c r="G204" s="8"/>
      <c r="H204" s="8"/>
      <c r="I204" s="8"/>
      <c r="J204" s="49"/>
      <c r="K204" s="37" t="s">
        <v>1</v>
      </c>
      <c r="L204" s="22"/>
    </row>
    <row r="205" spans="1:12" x14ac:dyDescent="0.2">
      <c r="A205" s="11" t="s">
        <v>383</v>
      </c>
      <c r="B205" s="9" t="s">
        <v>23</v>
      </c>
      <c r="C205" s="9" t="s">
        <v>23</v>
      </c>
      <c r="D205" s="31"/>
      <c r="E205" s="8"/>
      <c r="F205" s="8"/>
      <c r="G205" s="8"/>
      <c r="H205" s="8"/>
      <c r="I205" s="8"/>
      <c r="J205" s="49"/>
      <c r="K205" s="37" t="s">
        <v>1</v>
      </c>
      <c r="L205" s="22"/>
    </row>
    <row r="206" spans="1:12" x14ac:dyDescent="0.2">
      <c r="A206" s="11" t="s">
        <v>384</v>
      </c>
      <c r="B206" s="9" t="s">
        <v>23</v>
      </c>
      <c r="C206" s="9" t="s">
        <v>23</v>
      </c>
      <c r="D206" s="31"/>
      <c r="E206" s="8"/>
      <c r="F206" s="8"/>
      <c r="G206" s="8"/>
      <c r="H206" s="8"/>
      <c r="I206" s="8"/>
      <c r="J206" s="49"/>
      <c r="K206" s="37" t="s">
        <v>1</v>
      </c>
      <c r="L206" s="22"/>
    </row>
    <row r="207" spans="1:12" x14ac:dyDescent="0.2">
      <c r="A207" s="11"/>
      <c r="B207" s="8"/>
      <c r="C207" s="8"/>
      <c r="D207" s="31"/>
      <c r="E207" s="8"/>
      <c r="F207" s="8"/>
      <c r="G207" s="8"/>
      <c r="H207" s="8"/>
      <c r="I207" s="8"/>
      <c r="J207" s="49"/>
      <c r="K207" s="37"/>
      <c r="L207" s="22"/>
    </row>
    <row r="208" spans="1:12" x14ac:dyDescent="0.2">
      <c r="A208" s="11"/>
      <c r="B208" s="8"/>
      <c r="C208" s="8"/>
      <c r="D208" s="31"/>
      <c r="E208" s="8"/>
      <c r="F208" s="8"/>
      <c r="G208" s="8"/>
      <c r="H208" s="8"/>
      <c r="I208" s="8"/>
      <c r="J208" s="49"/>
      <c r="K208" s="37"/>
      <c r="L208" s="22"/>
    </row>
    <row r="209" spans="1:12" x14ac:dyDescent="0.2">
      <c r="A209" s="11"/>
      <c r="B209" s="8"/>
      <c r="C209" s="8"/>
      <c r="D209" s="31"/>
      <c r="E209" s="8"/>
      <c r="F209" s="8"/>
      <c r="G209" s="8"/>
      <c r="H209" s="8"/>
      <c r="I209" s="8"/>
      <c r="J209" s="49"/>
      <c r="K209" s="37"/>
      <c r="L209" s="22"/>
    </row>
    <row r="210" spans="1:12" x14ac:dyDescent="0.2">
      <c r="A210" s="11"/>
      <c r="B210" s="8"/>
      <c r="C210" s="8"/>
      <c r="D210" s="31"/>
      <c r="E210" s="8"/>
      <c r="F210" s="8"/>
      <c r="G210" s="8"/>
      <c r="H210" s="8"/>
      <c r="I210" s="8"/>
      <c r="J210" s="49"/>
      <c r="K210" s="37"/>
      <c r="L210" s="22"/>
    </row>
    <row r="211" spans="1:12" x14ac:dyDescent="0.2">
      <c r="A211" s="11"/>
      <c r="B211" s="8"/>
      <c r="C211" s="8"/>
      <c r="D211" s="31"/>
      <c r="E211" s="8"/>
      <c r="F211" s="8"/>
      <c r="G211" s="8"/>
      <c r="H211" s="8"/>
      <c r="I211" s="8"/>
      <c r="J211" s="49"/>
      <c r="K211" s="37"/>
      <c r="L211" s="22"/>
    </row>
    <row r="212" spans="1:12" x14ac:dyDescent="0.2">
      <c r="A212" s="11"/>
      <c r="B212" s="8"/>
      <c r="C212" s="8"/>
      <c r="D212" s="31"/>
      <c r="E212" s="8"/>
      <c r="F212" s="8"/>
      <c r="G212" s="8"/>
      <c r="H212" s="8"/>
      <c r="I212" s="8"/>
      <c r="J212" s="49"/>
      <c r="K212" s="37"/>
      <c r="L212" s="22"/>
    </row>
    <row r="213" spans="1:12" x14ac:dyDescent="0.2">
      <c r="A213" s="11"/>
      <c r="B213" s="8"/>
      <c r="C213" s="8"/>
      <c r="D213" s="31"/>
      <c r="E213" s="8"/>
      <c r="F213" s="8"/>
      <c r="G213" s="8"/>
      <c r="H213" s="8"/>
      <c r="I213" s="8"/>
      <c r="J213" s="49"/>
      <c r="K213" s="37"/>
      <c r="L213" s="22"/>
    </row>
    <row r="214" spans="1:12" x14ac:dyDescent="0.2">
      <c r="A214" s="11"/>
      <c r="B214" s="8"/>
      <c r="C214" s="8"/>
      <c r="D214" s="31"/>
      <c r="E214" s="8"/>
      <c r="F214" s="8"/>
      <c r="G214" s="8"/>
      <c r="H214" s="8"/>
      <c r="I214" s="8"/>
      <c r="J214" s="49"/>
      <c r="K214" s="37"/>
      <c r="L214" s="22"/>
    </row>
    <row r="215" spans="1:12" x14ac:dyDescent="0.2">
      <c r="A215" s="11"/>
      <c r="B215" s="8"/>
      <c r="C215" s="8"/>
      <c r="D215" s="31"/>
      <c r="E215" s="8"/>
      <c r="F215" s="8"/>
      <c r="G215" s="8"/>
      <c r="H215" s="8"/>
      <c r="I215" s="8"/>
      <c r="J215" s="49"/>
      <c r="K215" s="37"/>
      <c r="L215" s="22"/>
    </row>
    <row r="216" spans="1:12" x14ac:dyDescent="0.2">
      <c r="A216" s="11"/>
      <c r="B216" s="8"/>
      <c r="C216" s="8"/>
      <c r="D216" s="31"/>
      <c r="E216" s="8"/>
      <c r="F216" s="8"/>
      <c r="G216" s="8"/>
      <c r="H216" s="8"/>
      <c r="I216" s="8"/>
      <c r="J216" s="49"/>
      <c r="K216" s="37"/>
      <c r="L216" s="22"/>
    </row>
    <row r="217" spans="1:12" x14ac:dyDescent="0.2">
      <c r="A217" s="11"/>
      <c r="B217" s="8"/>
      <c r="C217" s="8"/>
      <c r="D217" s="31"/>
      <c r="E217" s="8"/>
      <c r="F217" s="8"/>
      <c r="G217" s="8"/>
      <c r="H217" s="8"/>
      <c r="I217" s="8"/>
      <c r="J217" s="49"/>
      <c r="K217" s="37"/>
      <c r="L217" s="22"/>
    </row>
    <row r="218" spans="1:12" x14ac:dyDescent="0.2">
      <c r="A218" s="11"/>
      <c r="B218" s="8"/>
      <c r="C218" s="8"/>
      <c r="D218" s="31"/>
      <c r="E218" s="8"/>
      <c r="F218" s="8"/>
      <c r="G218" s="8"/>
      <c r="H218" s="8"/>
      <c r="I218" s="8"/>
      <c r="J218" s="49"/>
      <c r="K218" s="37"/>
      <c r="L218" s="22"/>
    </row>
    <row r="219" spans="1:12" x14ac:dyDescent="0.2">
      <c r="A219" s="11"/>
      <c r="B219" s="9"/>
      <c r="C219" s="9"/>
      <c r="D219" s="32"/>
      <c r="E219" s="9"/>
      <c r="F219" s="9"/>
      <c r="G219" s="9"/>
      <c r="H219" s="9"/>
      <c r="I219" s="9"/>
      <c r="J219" s="50"/>
      <c r="K219" s="38"/>
      <c r="L219" s="22"/>
    </row>
    <row r="220" spans="1:12" x14ac:dyDescent="0.2">
      <c r="A220" s="11"/>
      <c r="B220" s="9"/>
      <c r="C220" s="9"/>
      <c r="D220" s="32"/>
      <c r="E220" s="9"/>
      <c r="F220" s="9"/>
      <c r="G220" s="9"/>
      <c r="H220" s="9"/>
      <c r="I220" s="9"/>
      <c r="J220" s="50"/>
      <c r="K220" s="38"/>
      <c r="L220" s="22"/>
    </row>
    <row r="221" spans="1:12" x14ac:dyDescent="0.2">
      <c r="A221" s="11"/>
      <c r="B221" s="9"/>
      <c r="C221" s="9"/>
      <c r="D221" s="32"/>
      <c r="E221" s="9"/>
      <c r="F221" s="9"/>
      <c r="G221" s="9"/>
      <c r="H221" s="9"/>
      <c r="I221" s="9"/>
      <c r="J221" s="50"/>
      <c r="K221" s="38"/>
      <c r="L221" s="22"/>
    </row>
    <row r="222" spans="1:12" x14ac:dyDescent="0.2">
      <c r="A222" s="11"/>
      <c r="B222" s="9"/>
      <c r="C222" s="9"/>
      <c r="D222" s="32"/>
      <c r="E222" s="9"/>
      <c r="F222" s="9"/>
      <c r="G222" s="9"/>
      <c r="H222" s="9"/>
      <c r="I222" s="9"/>
      <c r="J222" s="50"/>
      <c r="K222" s="38"/>
      <c r="L222" s="22"/>
    </row>
    <row r="223" spans="1:12" x14ac:dyDescent="0.2">
      <c r="A223" s="11"/>
      <c r="B223" s="9"/>
      <c r="C223" s="9"/>
      <c r="D223" s="32"/>
      <c r="E223" s="9"/>
      <c r="F223" s="9"/>
      <c r="G223" s="9"/>
      <c r="H223" s="9"/>
      <c r="I223" s="9"/>
      <c r="J223" s="50"/>
      <c r="K223" s="38"/>
      <c r="L223" s="22"/>
    </row>
    <row r="224" spans="1:12" x14ac:dyDescent="0.2">
      <c r="A224" s="11"/>
      <c r="B224" s="9"/>
      <c r="C224" s="9"/>
      <c r="D224" s="32"/>
      <c r="E224" s="9"/>
      <c r="F224" s="9"/>
      <c r="G224" s="9"/>
      <c r="H224" s="9"/>
      <c r="I224" s="9"/>
      <c r="J224" s="50"/>
      <c r="K224" s="38"/>
      <c r="L224" s="22"/>
    </row>
    <row r="225" spans="1:12" x14ac:dyDescent="0.2">
      <c r="A225" s="11"/>
      <c r="B225" s="9"/>
      <c r="C225" s="9"/>
      <c r="D225" s="32"/>
      <c r="E225" s="9"/>
      <c r="F225" s="9"/>
      <c r="G225" s="9"/>
      <c r="H225" s="9"/>
      <c r="I225" s="9"/>
      <c r="J225" s="50"/>
      <c r="K225" s="38"/>
      <c r="L225" s="22"/>
    </row>
    <row r="226" spans="1:12" x14ac:dyDescent="0.2">
      <c r="A226" s="11"/>
      <c r="B226" s="9"/>
      <c r="C226" s="9"/>
      <c r="D226" s="32"/>
      <c r="E226" s="9"/>
      <c r="F226" s="9"/>
      <c r="G226" s="9"/>
      <c r="H226" s="9"/>
      <c r="I226" s="9"/>
      <c r="J226" s="50"/>
      <c r="K226" s="38"/>
      <c r="L226" s="22"/>
    </row>
    <row r="227" spans="1:12" x14ac:dyDescent="0.2">
      <c r="A227" s="11"/>
      <c r="B227" s="9"/>
      <c r="C227" s="9"/>
      <c r="D227" s="32"/>
      <c r="E227" s="9"/>
      <c r="F227" s="9"/>
      <c r="G227" s="9"/>
      <c r="H227" s="9"/>
      <c r="I227" s="9"/>
      <c r="J227" s="50"/>
      <c r="K227" s="38"/>
      <c r="L227" s="22"/>
    </row>
    <row r="228" spans="1:12" x14ac:dyDescent="0.2">
      <c r="A228" s="11"/>
      <c r="B228" s="9"/>
      <c r="C228" s="9"/>
      <c r="D228" s="32"/>
      <c r="E228" s="9"/>
      <c r="F228" s="9"/>
      <c r="G228" s="9"/>
      <c r="H228" s="9"/>
      <c r="I228" s="9"/>
      <c r="J228" s="50"/>
      <c r="K228" s="38"/>
      <c r="L228" s="22"/>
    </row>
    <row r="229" spans="1:12" x14ac:dyDescent="0.2">
      <c r="A229" s="11"/>
      <c r="B229" s="9"/>
      <c r="C229" s="9"/>
      <c r="D229" s="32"/>
      <c r="E229" s="9"/>
      <c r="F229" s="9"/>
      <c r="G229" s="9"/>
      <c r="H229" s="9"/>
      <c r="I229" s="9"/>
      <c r="J229" s="50"/>
      <c r="K229" s="38"/>
      <c r="L229" s="22"/>
    </row>
    <row r="230" spans="1:12" x14ac:dyDescent="0.2">
      <c r="A230" s="11"/>
      <c r="B230" s="9"/>
      <c r="C230" s="9"/>
      <c r="D230" s="32"/>
      <c r="E230" s="9"/>
      <c r="F230" s="9"/>
      <c r="G230" s="9"/>
      <c r="H230" s="9"/>
      <c r="I230" s="9"/>
      <c r="J230" s="50"/>
      <c r="K230" s="38"/>
      <c r="L230" s="22"/>
    </row>
    <row r="231" spans="1:12" x14ac:dyDescent="0.2">
      <c r="A231" s="11"/>
      <c r="B231" s="9"/>
      <c r="C231" s="9"/>
      <c r="D231" s="32"/>
      <c r="E231" s="9"/>
      <c r="F231" s="9"/>
      <c r="G231" s="9"/>
      <c r="H231" s="9"/>
      <c r="I231" s="9"/>
      <c r="J231" s="50"/>
      <c r="K231" s="38"/>
      <c r="L231" s="22"/>
    </row>
    <row r="232" spans="1:12" x14ac:dyDescent="0.2">
      <c r="A232" s="12"/>
      <c r="B232" s="13"/>
      <c r="C232" s="13"/>
      <c r="D232" s="33"/>
      <c r="E232" s="13"/>
      <c r="F232" s="13"/>
      <c r="G232" s="13"/>
      <c r="H232" s="13"/>
      <c r="I232" s="13"/>
      <c r="J232" s="51"/>
      <c r="K232" s="39"/>
      <c r="L232" s="22"/>
    </row>
    <row r="233" spans="1:12" x14ac:dyDescent="0.2">
      <c r="A233" s="12"/>
      <c r="B233" s="13"/>
      <c r="C233" s="13"/>
      <c r="D233" s="33"/>
      <c r="E233" s="13"/>
      <c r="F233" s="13"/>
      <c r="G233" s="13"/>
      <c r="H233" s="13"/>
      <c r="I233" s="13"/>
      <c r="J233" s="51"/>
      <c r="K233" s="39"/>
      <c r="L233" s="22"/>
    </row>
    <row r="234" spans="1:12" ht="12" thickBot="1" x14ac:dyDescent="0.25">
      <c r="A234" s="15"/>
      <c r="B234" s="16"/>
      <c r="C234" s="16"/>
      <c r="D234" s="34"/>
      <c r="E234" s="16"/>
      <c r="F234" s="16"/>
      <c r="G234" s="16"/>
      <c r="H234" s="16"/>
      <c r="I234" s="16"/>
      <c r="J234" s="52"/>
      <c r="K234" s="40"/>
      <c r="L234" s="22"/>
    </row>
    <row r="235" spans="1:12" ht="12" thickTop="1" x14ac:dyDescent="0.2">
      <c r="A235" s="17"/>
      <c r="B235" s="18"/>
      <c r="C235" s="19"/>
      <c r="D235" s="44"/>
      <c r="E235" s="44"/>
      <c r="F235" s="44"/>
      <c r="G235" s="44"/>
      <c r="H235" s="19"/>
      <c r="I235" s="19"/>
      <c r="J235" s="53"/>
      <c r="K235" s="44"/>
      <c r="L235" s="19"/>
    </row>
    <row r="236" spans="1:12" x14ac:dyDescent="0.2">
      <c r="B236" s="18"/>
      <c r="C236" s="19"/>
      <c r="D236" s="44"/>
      <c r="E236" s="44"/>
      <c r="F236" s="44"/>
      <c r="G236" s="44"/>
      <c r="H236" s="19"/>
      <c r="I236" s="19"/>
      <c r="J236" s="53"/>
      <c r="K236" s="44"/>
      <c r="L236" s="19"/>
    </row>
    <row r="237" spans="1:12" x14ac:dyDescent="0.2">
      <c r="D237" s="3"/>
      <c r="E237" s="3"/>
      <c r="F237" s="3"/>
      <c r="G237" s="3"/>
      <c r="K237" s="3"/>
    </row>
    <row r="238" spans="1:12" x14ac:dyDescent="0.2">
      <c r="D238" s="3"/>
      <c r="E238" s="3"/>
      <c r="F238" s="3"/>
      <c r="G238" s="3"/>
      <c r="K238" s="3"/>
    </row>
    <row r="239" spans="1:12" x14ac:dyDescent="0.2">
      <c r="D239" s="3"/>
      <c r="E239" s="3"/>
      <c r="F239" s="3"/>
      <c r="G239" s="3"/>
      <c r="K239" s="3"/>
    </row>
    <row r="240" spans="1:12" x14ac:dyDescent="0.2">
      <c r="D240" s="3"/>
      <c r="E240" s="3"/>
      <c r="F240" s="3"/>
      <c r="G240" s="3"/>
      <c r="K240" s="3"/>
    </row>
    <row r="241" spans="4:11" x14ac:dyDescent="0.2">
      <c r="D241" s="3"/>
      <c r="E241" s="3"/>
      <c r="F241" s="3"/>
      <c r="G241" s="3"/>
      <c r="K241" s="3"/>
    </row>
    <row r="242" spans="4:11" x14ac:dyDescent="0.2">
      <c r="D242" s="3"/>
      <c r="E242" s="3"/>
      <c r="F242" s="3"/>
      <c r="G242" s="3"/>
      <c r="K242" s="3"/>
    </row>
    <row r="243" spans="4:11" x14ac:dyDescent="0.2">
      <c r="D243" s="3"/>
      <c r="E243" s="3"/>
      <c r="F243" s="3"/>
      <c r="G243" s="3"/>
      <c r="K243" s="3"/>
    </row>
    <row r="244" spans="4:11" x14ac:dyDescent="0.2">
      <c r="D244" s="3"/>
      <c r="E244" s="3"/>
      <c r="F244" s="3"/>
      <c r="G244" s="3"/>
      <c r="K244" s="3"/>
    </row>
    <row r="245" spans="4:11" x14ac:dyDescent="0.2">
      <c r="D245" s="3"/>
      <c r="E245" s="3"/>
      <c r="F245" s="3"/>
      <c r="G245" s="3"/>
      <c r="K245" s="3"/>
    </row>
    <row r="246" spans="4:11" x14ac:dyDescent="0.2">
      <c r="D246" s="3"/>
      <c r="E246" s="3"/>
      <c r="F246" s="3"/>
      <c r="G246" s="3"/>
      <c r="K246" s="3"/>
    </row>
    <row r="247" spans="4:11" x14ac:dyDescent="0.2">
      <c r="D247" s="3"/>
      <c r="E247" s="3"/>
      <c r="F247" s="3"/>
      <c r="G247" s="3"/>
      <c r="K247" s="3"/>
    </row>
    <row r="248" spans="4:11" x14ac:dyDescent="0.2">
      <c r="D248" s="3"/>
      <c r="E248" s="3"/>
      <c r="F248" s="3"/>
      <c r="G248" s="3"/>
      <c r="K248" s="3"/>
    </row>
    <row r="249" spans="4:11" x14ac:dyDescent="0.2">
      <c r="D249" s="3"/>
      <c r="E249" s="3"/>
      <c r="F249" s="3"/>
      <c r="G249" s="3"/>
      <c r="K249" s="3"/>
    </row>
    <row r="250" spans="4:11" x14ac:dyDescent="0.2">
      <c r="D250" s="3"/>
      <c r="E250" s="3"/>
      <c r="F250" s="3"/>
      <c r="G250" s="3"/>
      <c r="K250" s="3"/>
    </row>
    <row r="251" spans="4:11" x14ac:dyDescent="0.2">
      <c r="D251" s="3"/>
      <c r="E251" s="3"/>
      <c r="F251" s="3"/>
      <c r="G251" s="3"/>
      <c r="K251" s="3"/>
    </row>
    <row r="252" spans="4:11" x14ac:dyDescent="0.2">
      <c r="D252" s="3"/>
      <c r="E252" s="3"/>
      <c r="F252" s="3"/>
      <c r="G252" s="3"/>
      <c r="K252" s="3"/>
    </row>
    <row r="253" spans="4:11" x14ac:dyDescent="0.2">
      <c r="D253" s="3"/>
      <c r="E253" s="3"/>
      <c r="F253" s="3"/>
      <c r="G253" s="3"/>
      <c r="K253" s="3"/>
    </row>
    <row r="254" spans="4:11" x14ac:dyDescent="0.2">
      <c r="D254" s="3"/>
      <c r="E254" s="3"/>
      <c r="F254" s="3"/>
      <c r="G254" s="3"/>
      <c r="K254" s="3"/>
    </row>
    <row r="255" spans="4:11" x14ac:dyDescent="0.2">
      <c r="D255" s="3"/>
      <c r="E255" s="3"/>
      <c r="F255" s="3"/>
      <c r="G255" s="3"/>
      <c r="K255" s="3"/>
    </row>
    <row r="256" spans="4:11" x14ac:dyDescent="0.2">
      <c r="D256" s="3"/>
      <c r="E256" s="3"/>
      <c r="F256" s="3"/>
      <c r="G256" s="3"/>
      <c r="K256" s="3"/>
    </row>
    <row r="257" spans="4:11" x14ac:dyDescent="0.2">
      <c r="D257" s="3"/>
      <c r="E257" s="3"/>
      <c r="F257" s="3"/>
      <c r="G257" s="3"/>
      <c r="K257" s="3"/>
    </row>
    <row r="258" spans="4:11" x14ac:dyDescent="0.2">
      <c r="D258" s="3"/>
      <c r="E258" s="3"/>
      <c r="F258" s="3"/>
      <c r="G258" s="3"/>
      <c r="K258" s="3"/>
    </row>
    <row r="259" spans="4:11" x14ac:dyDescent="0.2">
      <c r="D259" s="3"/>
      <c r="E259" s="3"/>
      <c r="F259" s="3"/>
      <c r="G259" s="3"/>
      <c r="K259" s="3"/>
    </row>
    <row r="260" spans="4:11" x14ac:dyDescent="0.2">
      <c r="D260" s="3"/>
      <c r="E260" s="3"/>
      <c r="F260" s="3"/>
      <c r="G260" s="3"/>
      <c r="K260" s="3"/>
    </row>
    <row r="261" spans="4:11" x14ac:dyDescent="0.2">
      <c r="D261" s="3"/>
      <c r="E261" s="3"/>
      <c r="F261" s="3"/>
      <c r="G261" s="3"/>
      <c r="K261" s="3"/>
    </row>
    <row r="262" spans="4:11" x14ac:dyDescent="0.2">
      <c r="D262" s="3"/>
      <c r="E262" s="3"/>
      <c r="F262" s="3"/>
      <c r="G262" s="3"/>
      <c r="K262" s="3"/>
    </row>
    <row r="263" spans="4:11" x14ac:dyDescent="0.2">
      <c r="D263" s="3"/>
      <c r="E263" s="3"/>
      <c r="F263" s="3"/>
      <c r="G263" s="3"/>
      <c r="K263" s="3"/>
    </row>
    <row r="264" spans="4:11" x14ac:dyDescent="0.2">
      <c r="D264" s="3"/>
      <c r="E264" s="3"/>
      <c r="F264" s="3"/>
      <c r="G264" s="3"/>
      <c r="K264" s="3"/>
    </row>
    <row r="265" spans="4:11" x14ac:dyDescent="0.2">
      <c r="D265" s="3"/>
      <c r="E265" s="3"/>
      <c r="F265" s="3"/>
      <c r="G265" s="3"/>
      <c r="K265" s="3"/>
    </row>
  </sheetData>
  <autoFilter ref="A5:K234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32:E33 D31:F31 D39:H40 D11:I30 D36:I38 D7:J10 D34:J35 D41:J234">
    <cfRule type="expression" dxfId="7" priority="351" stopIfTrue="1">
      <formula>#REF!="X"</formula>
    </cfRule>
  </conditionalFormatting>
  <conditionalFormatting sqref="F32">
    <cfRule type="expression" dxfId="6" priority="350" stopIfTrue="1">
      <formula>#REF!="X"</formula>
    </cfRule>
  </conditionalFormatting>
  <conditionalFormatting sqref="F33:I33 I40:J40">
    <cfRule type="expression" dxfId="5" priority="369" stopIfTrue="1">
      <formula>#REF!="X"</formula>
    </cfRule>
  </conditionalFormatting>
  <conditionalFormatting sqref="G31:I32">
    <cfRule type="expression" dxfId="4" priority="104" stopIfTrue="1">
      <formula>#REF!="X"</formula>
    </cfRule>
  </conditionalFormatting>
  <conditionalFormatting sqref="I39">
    <cfRule type="expression" dxfId="3" priority="340" stopIfTrue="1">
      <formula>#REF!="X"</formula>
    </cfRule>
  </conditionalFormatting>
  <conditionalFormatting sqref="J11:J33">
    <cfRule type="expression" dxfId="2" priority="44" stopIfTrue="1">
      <formula>#REF!="X"</formula>
    </cfRule>
  </conditionalFormatting>
  <conditionalFormatting sqref="J36:J39">
    <cfRule type="expression" dxfId="1" priority="286" stopIfTrue="1">
      <formula>#REF!="X"</formula>
    </cfRule>
  </conditionalFormatting>
  <dataValidations count="10">
    <dataValidation type="list" allowBlank="1" showInputMessage="1" showErrorMessage="1" sqref="A2 D154:E172 D7:E152 B147:C161 B128:C145 B191:C206 B182:C189 B175:C180 B168:C173 B7:C126 B219:E234 B163:C166 K154:K161 K148:K152 K7:K126 K128:K145" xr:uid="{00000000-0002-0000-0000-000000000000}">
      <formula1>#REF!</formula1>
    </dataValidation>
    <dataValidation type="list" allowBlank="1" showInputMessage="1" showErrorMessage="1" sqref="K163:K166 K191:K206 K182:K189 K175:K180 K168:K173" xr:uid="{00000000-0002-0000-0000-000002000000}">
      <formula1>$K$151:$K$152</formula1>
    </dataValidation>
    <dataValidation type="list" allowBlank="1" showInputMessage="1" showErrorMessage="1" sqref="K207:K234" xr:uid="{00000000-0002-0000-0000-000003000000}">
      <formula1>#REF!</formula1>
    </dataValidation>
    <dataValidation type="list" allowBlank="1" showInputMessage="1" showErrorMessage="1" sqref="E153" xr:uid="{00000000-0002-0000-0000-00000A000000}">
      <formula1>$E$162:$E$171</formula1>
    </dataValidation>
    <dataValidation type="list" allowBlank="1" showInputMessage="1" showErrorMessage="1" sqref="D153" xr:uid="{00000000-0002-0000-0000-00000B000000}">
      <formula1>$D$162:$D$171</formula1>
    </dataValidation>
    <dataValidation type="list" allowBlank="1" showInputMessage="1" showErrorMessage="1" sqref="K153" xr:uid="{00000000-0002-0000-0000-00000D000000}">
      <formula1>$K$162:$K$163</formula1>
    </dataValidation>
    <dataValidation type="list" allowBlank="1" showInputMessage="1" showErrorMessage="1" sqref="C207:C218" xr:uid="{00000000-0002-0000-0000-00000E000000}">
      <formula1>$D$164:$D$174</formula1>
    </dataValidation>
    <dataValidation type="list" allowBlank="1" showInputMessage="1" showErrorMessage="1" sqref="B207:B218" xr:uid="{00000000-0002-0000-0000-00000F000000}">
      <formula1>$D$181:$D$219</formula1>
    </dataValidation>
    <dataValidation type="list" allowBlank="1" showInputMessage="1" showErrorMessage="1" sqref="E173:E218" xr:uid="{00000000-0002-0000-0000-000011000000}">
      <formula1>$E$149:$E$158</formula1>
    </dataValidation>
    <dataValidation type="list" allowBlank="1" showInputMessage="1" showErrorMessage="1" sqref="D173:D218" xr:uid="{00000000-0002-0000-0000-000012000000}">
      <formula1>$D$149:$D$158</formula1>
    </dataValidation>
  </dataValidations>
  <pageMargins left="0" right="0" top="0.74803149606299213" bottom="0.74803149606299213" header="0.31496062992125984" footer="0.31496062992125984"/>
  <pageSetup paperSize="8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01657-680B-4AAD-BD37-7FC71469DA7C}">
  <dimension ref="A1:L51"/>
  <sheetViews>
    <sheetView tabSelected="1" zoomScale="55" zoomScaleNormal="55" workbookViewId="0">
      <selection activeCell="F29" sqref="F29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8.6640625" style="17" customWidth="1"/>
    <col min="7" max="7" width="57.33203125" style="17" customWidth="1"/>
    <col min="8" max="8" width="28.44140625" style="3" customWidth="1"/>
    <col min="9" max="9" width="31" style="3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77" t="s">
        <v>7</v>
      </c>
      <c r="B1" s="78"/>
      <c r="C1" s="4"/>
      <c r="D1" s="75"/>
      <c r="E1" s="77" t="s">
        <v>65</v>
      </c>
      <c r="F1" s="78"/>
      <c r="G1" s="86" t="s">
        <v>64</v>
      </c>
      <c r="H1" s="87"/>
      <c r="I1" s="87"/>
      <c r="J1" s="87"/>
      <c r="K1" s="87"/>
      <c r="L1" s="2"/>
    </row>
    <row r="2" spans="1:12" ht="15" customHeight="1" thickBot="1" x14ac:dyDescent="0.25">
      <c r="A2" s="20" t="s">
        <v>66</v>
      </c>
      <c r="B2" s="21"/>
      <c r="C2" s="46"/>
      <c r="D2" s="76"/>
      <c r="E2" s="84">
        <v>45992</v>
      </c>
      <c r="F2" s="85"/>
      <c r="G2" s="88"/>
      <c r="H2" s="89"/>
      <c r="I2" s="89"/>
      <c r="J2" s="89"/>
      <c r="K2" s="89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79" t="s">
        <v>30</v>
      </c>
      <c r="B4" s="80"/>
      <c r="C4" s="80"/>
      <c r="D4" s="81" t="s">
        <v>63</v>
      </c>
      <c r="E4" s="82"/>
      <c r="F4" s="82"/>
      <c r="G4" s="82"/>
      <c r="H4" s="82"/>
      <c r="I4" s="82"/>
      <c r="J4" s="83"/>
      <c r="K4" s="35" t="s">
        <v>31</v>
      </c>
      <c r="L4" s="2"/>
    </row>
    <row r="5" spans="1:12" ht="50.1" customHeight="1" thickBot="1" x14ac:dyDescent="0.25">
      <c r="A5" s="29" t="s">
        <v>8</v>
      </c>
      <c r="B5" s="25" t="s">
        <v>0</v>
      </c>
      <c r="C5" s="25" t="s">
        <v>6</v>
      </c>
      <c r="D5" s="30" t="s">
        <v>49</v>
      </c>
      <c r="E5" s="26" t="s">
        <v>55</v>
      </c>
      <c r="F5" s="26" t="s">
        <v>50</v>
      </c>
      <c r="G5" s="26" t="s">
        <v>51</v>
      </c>
      <c r="H5" s="26" t="s">
        <v>52</v>
      </c>
      <c r="I5" s="26" t="s">
        <v>53</v>
      </c>
      <c r="J5" s="26" t="s">
        <v>54</v>
      </c>
      <c r="K5" s="36" t="s">
        <v>20</v>
      </c>
      <c r="L5" s="5"/>
    </row>
    <row r="6" spans="1:12" ht="15" customHeight="1" thickBot="1" x14ac:dyDescent="0.25">
      <c r="A6" s="6" t="s">
        <v>39</v>
      </c>
      <c r="B6" s="7"/>
      <c r="C6" s="7"/>
      <c r="D6" s="41"/>
      <c r="E6" s="42"/>
      <c r="F6" s="42"/>
      <c r="G6" s="42"/>
      <c r="H6" s="7"/>
      <c r="I6" s="7"/>
      <c r="J6" s="47"/>
      <c r="K6" s="45"/>
      <c r="L6" s="5"/>
    </row>
    <row r="7" spans="1:12" x14ac:dyDescent="0.2">
      <c r="A7" s="11" t="s">
        <v>93</v>
      </c>
      <c r="B7" s="9" t="s">
        <v>4</v>
      </c>
      <c r="C7" s="9" t="s">
        <v>24</v>
      </c>
      <c r="D7" s="55"/>
      <c r="E7" s="54"/>
      <c r="F7" s="54" t="s">
        <v>397</v>
      </c>
      <c r="G7" s="54" t="s">
        <v>398</v>
      </c>
      <c r="H7" s="57"/>
      <c r="I7" s="57">
        <v>2.2000000000000002</v>
      </c>
      <c r="J7" s="48"/>
      <c r="K7" s="38" t="s">
        <v>1</v>
      </c>
      <c r="L7" s="22"/>
    </row>
    <row r="8" spans="1:12" ht="12" thickBot="1" x14ac:dyDescent="0.25">
      <c r="A8" s="11" t="s">
        <v>94</v>
      </c>
      <c r="B8" s="9" t="s">
        <v>4</v>
      </c>
      <c r="C8" s="9" t="s">
        <v>24</v>
      </c>
      <c r="D8" s="55"/>
      <c r="E8" s="54"/>
      <c r="F8" s="54" t="s">
        <v>397</v>
      </c>
      <c r="G8" s="54" t="s">
        <v>398</v>
      </c>
      <c r="H8" s="57"/>
      <c r="I8" s="57">
        <v>2.2000000000000002</v>
      </c>
      <c r="J8" s="48"/>
      <c r="K8" s="38" t="s">
        <v>1</v>
      </c>
      <c r="L8" s="22"/>
    </row>
    <row r="9" spans="1:12" ht="22.8" x14ac:dyDescent="0.2">
      <c r="A9" s="64" t="s">
        <v>35</v>
      </c>
      <c r="B9" s="65"/>
      <c r="C9" s="65"/>
      <c r="D9" s="66"/>
      <c r="E9" s="67"/>
      <c r="F9" s="67"/>
      <c r="G9" s="67"/>
      <c r="H9" s="65"/>
      <c r="I9" s="65"/>
      <c r="J9" s="68"/>
      <c r="K9" s="69"/>
      <c r="L9" s="5"/>
    </row>
    <row r="10" spans="1:12" ht="38.25" customHeight="1" x14ac:dyDescent="0.2">
      <c r="A10" s="11" t="s">
        <v>41</v>
      </c>
      <c r="B10" s="9" t="s">
        <v>22</v>
      </c>
      <c r="C10" s="9" t="s">
        <v>22</v>
      </c>
      <c r="D10" s="32"/>
      <c r="E10" s="9"/>
      <c r="F10" s="9"/>
      <c r="G10" s="9"/>
      <c r="H10" s="9"/>
      <c r="I10" s="9"/>
      <c r="J10" s="50"/>
      <c r="K10" s="38" t="s">
        <v>1</v>
      </c>
      <c r="L10" s="22"/>
    </row>
    <row r="11" spans="1:12" x14ac:dyDescent="0.2">
      <c r="A11" s="17"/>
      <c r="B11" s="18"/>
      <c r="C11" s="19"/>
      <c r="D11" s="44"/>
      <c r="E11" s="44"/>
      <c r="F11" s="44"/>
      <c r="G11" s="44"/>
      <c r="H11" s="19"/>
      <c r="I11" s="19"/>
      <c r="J11" s="53"/>
      <c r="K11" s="44"/>
      <c r="L11" s="19"/>
    </row>
    <row r="12" spans="1:12" x14ac:dyDescent="0.2">
      <c r="B12" s="18"/>
      <c r="C12" s="19"/>
      <c r="D12" s="44"/>
      <c r="E12" s="44"/>
      <c r="F12" s="44"/>
      <c r="G12" s="44"/>
      <c r="H12" s="19"/>
      <c r="I12" s="19"/>
      <c r="J12" s="53"/>
      <c r="K12" s="44"/>
      <c r="L12" s="19"/>
    </row>
    <row r="13" spans="1:12" x14ac:dyDescent="0.2">
      <c r="B13" s="18"/>
      <c r="C13" s="19"/>
      <c r="D13" s="44"/>
      <c r="E13" s="44"/>
      <c r="F13" s="44"/>
      <c r="G13" s="44"/>
      <c r="H13" s="19"/>
      <c r="I13" s="19"/>
      <c r="J13" s="53"/>
      <c r="K13" s="44"/>
      <c r="L13" s="19"/>
    </row>
    <row r="14" spans="1:12" x14ac:dyDescent="0.2">
      <c r="D14" s="3"/>
      <c r="E14" s="3"/>
      <c r="F14" s="3"/>
      <c r="G14" s="3"/>
      <c r="K14" s="3"/>
    </row>
    <row r="15" spans="1:12" x14ac:dyDescent="0.2">
      <c r="D15" s="3"/>
      <c r="E15" s="3"/>
      <c r="F15" s="3"/>
      <c r="G15" s="3"/>
      <c r="K15" s="3"/>
    </row>
    <row r="16" spans="1:12" x14ac:dyDescent="0.2">
      <c r="D16" s="3"/>
      <c r="E16" s="3"/>
      <c r="F16" s="3"/>
      <c r="G16" s="3"/>
      <c r="K16" s="3"/>
    </row>
    <row r="17" spans="4:11" x14ac:dyDescent="0.2">
      <c r="D17" s="3"/>
      <c r="E17" s="3"/>
      <c r="F17" s="3"/>
      <c r="G17" s="3"/>
      <c r="K17" s="3"/>
    </row>
    <row r="18" spans="4:11" x14ac:dyDescent="0.2">
      <c r="D18" s="3"/>
      <c r="E18" s="3"/>
      <c r="F18" s="3"/>
      <c r="G18" s="3"/>
      <c r="K18" s="3"/>
    </row>
    <row r="19" spans="4:11" x14ac:dyDescent="0.2">
      <c r="D19" s="3"/>
      <c r="E19" s="3"/>
      <c r="F19" s="3"/>
      <c r="G19" s="3"/>
      <c r="K19" s="3"/>
    </row>
    <row r="20" spans="4:11" x14ac:dyDescent="0.2">
      <c r="D20" s="3"/>
      <c r="E20" s="3"/>
      <c r="F20" s="3"/>
      <c r="G20" s="3"/>
      <c r="K20" s="3"/>
    </row>
    <row r="21" spans="4:11" x14ac:dyDescent="0.2">
      <c r="D21" s="3"/>
      <c r="E21" s="3"/>
      <c r="F21" s="3"/>
      <c r="G21" s="3"/>
      <c r="K21" s="3"/>
    </row>
    <row r="22" spans="4:11" x14ac:dyDescent="0.2">
      <c r="D22" s="3"/>
      <c r="E22" s="3"/>
      <c r="F22" s="3"/>
      <c r="G22" s="3"/>
      <c r="K22" s="3"/>
    </row>
    <row r="23" spans="4:11" x14ac:dyDescent="0.2">
      <c r="D23" s="3"/>
      <c r="E23" s="3"/>
      <c r="F23" s="3"/>
      <c r="G23" s="3"/>
      <c r="K23" s="3"/>
    </row>
    <row r="24" spans="4:11" x14ac:dyDescent="0.2">
      <c r="D24" s="3"/>
      <c r="E24" s="3"/>
      <c r="F24" s="3"/>
      <c r="G24" s="3"/>
      <c r="K24" s="3"/>
    </row>
    <row r="25" spans="4:11" x14ac:dyDescent="0.2">
      <c r="D25" s="3"/>
      <c r="E25" s="3"/>
      <c r="F25" s="3"/>
      <c r="G25" s="3"/>
      <c r="K25" s="3"/>
    </row>
    <row r="26" spans="4:11" x14ac:dyDescent="0.2">
      <c r="D26" s="3"/>
      <c r="E26" s="3"/>
      <c r="F26" s="3"/>
      <c r="G26" s="3"/>
      <c r="K26" s="3"/>
    </row>
    <row r="27" spans="4:11" x14ac:dyDescent="0.2">
      <c r="D27" s="3"/>
      <c r="E27" s="3"/>
      <c r="F27" s="3"/>
      <c r="G27" s="3"/>
      <c r="K27" s="3"/>
    </row>
    <row r="28" spans="4:11" x14ac:dyDescent="0.2">
      <c r="D28" s="3"/>
      <c r="E28" s="3"/>
      <c r="F28" s="3"/>
      <c r="G28" s="3"/>
      <c r="K28" s="3"/>
    </row>
    <row r="29" spans="4:11" x14ac:dyDescent="0.2">
      <c r="D29" s="3"/>
      <c r="E29" s="3"/>
      <c r="F29" s="3"/>
      <c r="G29" s="3"/>
      <c r="K29" s="3"/>
    </row>
    <row r="30" spans="4:11" x14ac:dyDescent="0.2">
      <c r="D30" s="3"/>
      <c r="E30" s="3"/>
      <c r="F30" s="3"/>
      <c r="G30" s="3"/>
      <c r="K30" s="3"/>
    </row>
    <row r="31" spans="4:11" x14ac:dyDescent="0.2">
      <c r="D31" s="3"/>
      <c r="E31" s="3"/>
      <c r="F31" s="3"/>
      <c r="G31" s="3"/>
      <c r="K31" s="3"/>
    </row>
    <row r="32" spans="4:11" x14ac:dyDescent="0.2">
      <c r="D32" s="3"/>
      <c r="E32" s="3"/>
      <c r="F32" s="3"/>
      <c r="G32" s="3"/>
      <c r="K32" s="3"/>
    </row>
    <row r="33" spans="4:11" x14ac:dyDescent="0.2">
      <c r="D33" s="3"/>
      <c r="E33" s="3"/>
      <c r="F33" s="3"/>
      <c r="G33" s="3"/>
      <c r="K33" s="3"/>
    </row>
    <row r="34" spans="4:11" x14ac:dyDescent="0.2">
      <c r="D34" s="3"/>
      <c r="E34" s="3"/>
      <c r="F34" s="3"/>
      <c r="G34" s="3"/>
      <c r="K34" s="3"/>
    </row>
    <row r="35" spans="4:11" x14ac:dyDescent="0.2">
      <c r="D35" s="3"/>
      <c r="E35" s="3"/>
      <c r="F35" s="3"/>
      <c r="G35" s="3"/>
      <c r="K35" s="3"/>
    </row>
    <row r="36" spans="4:11" x14ac:dyDescent="0.2">
      <c r="D36" s="3"/>
      <c r="E36" s="3"/>
      <c r="F36" s="3"/>
      <c r="G36" s="3"/>
      <c r="K36" s="3"/>
    </row>
    <row r="37" spans="4:11" x14ac:dyDescent="0.2">
      <c r="D37" s="3"/>
      <c r="E37" s="3"/>
      <c r="F37" s="3"/>
      <c r="G37" s="3"/>
      <c r="K37" s="3"/>
    </row>
    <row r="38" spans="4:11" x14ac:dyDescent="0.2">
      <c r="D38" s="3"/>
      <c r="E38" s="3"/>
      <c r="F38" s="3"/>
      <c r="G38" s="3"/>
      <c r="K38" s="3"/>
    </row>
    <row r="39" spans="4:11" x14ac:dyDescent="0.2">
      <c r="D39" s="3"/>
      <c r="E39" s="3"/>
      <c r="F39" s="3"/>
      <c r="G39" s="3"/>
      <c r="K39" s="3"/>
    </row>
    <row r="40" spans="4:11" x14ac:dyDescent="0.2">
      <c r="D40" s="3"/>
      <c r="E40" s="3"/>
      <c r="F40" s="3"/>
      <c r="G40" s="3"/>
      <c r="K40" s="3"/>
    </row>
    <row r="41" spans="4:11" x14ac:dyDescent="0.2">
      <c r="D41" s="3"/>
      <c r="E41" s="3"/>
      <c r="F41" s="3"/>
      <c r="G41" s="3"/>
      <c r="K41" s="3"/>
    </row>
    <row r="42" spans="4:11" x14ac:dyDescent="0.2">
      <c r="D42" s="3"/>
      <c r="E42" s="3"/>
      <c r="F42" s="3"/>
      <c r="G42" s="3"/>
      <c r="K42" s="3"/>
    </row>
    <row r="43" spans="4:11" x14ac:dyDescent="0.2">
      <c r="D43" s="3"/>
      <c r="E43" s="3"/>
      <c r="F43" s="3"/>
      <c r="G43" s="3"/>
      <c r="K43" s="3"/>
    </row>
    <row r="44" spans="4:11" x14ac:dyDescent="0.2">
      <c r="D44" s="3"/>
      <c r="E44" s="3"/>
      <c r="F44" s="3"/>
      <c r="G44" s="3"/>
      <c r="K44" s="3"/>
    </row>
    <row r="45" spans="4:11" x14ac:dyDescent="0.2">
      <c r="D45" s="3"/>
      <c r="E45" s="3"/>
      <c r="F45" s="3"/>
      <c r="G45" s="3"/>
      <c r="K45" s="3"/>
    </row>
    <row r="46" spans="4:11" x14ac:dyDescent="0.2">
      <c r="D46" s="3"/>
      <c r="E46" s="3"/>
      <c r="F46" s="3"/>
      <c r="G46" s="3"/>
      <c r="K46" s="3"/>
    </row>
    <row r="47" spans="4:11" x14ac:dyDescent="0.2">
      <c r="D47" s="3"/>
      <c r="E47" s="3"/>
      <c r="F47" s="3"/>
      <c r="G47" s="3"/>
      <c r="K47" s="3"/>
    </row>
    <row r="48" spans="4:11" x14ac:dyDescent="0.2">
      <c r="D48" s="3"/>
      <c r="E48" s="3"/>
      <c r="F48" s="3"/>
      <c r="G48" s="3"/>
      <c r="K48" s="3"/>
    </row>
    <row r="49" spans="4:11" x14ac:dyDescent="0.2">
      <c r="D49" s="3"/>
      <c r="E49" s="3"/>
      <c r="F49" s="3"/>
      <c r="G49" s="3"/>
      <c r="K49" s="3"/>
    </row>
    <row r="50" spans="4:11" x14ac:dyDescent="0.2">
      <c r="D50" s="3"/>
      <c r="E50" s="3"/>
      <c r="F50" s="3"/>
      <c r="G50" s="3"/>
      <c r="K50" s="3"/>
    </row>
    <row r="51" spans="4:11" x14ac:dyDescent="0.2">
      <c r="D51" s="3"/>
      <c r="E51" s="3"/>
      <c r="F51" s="3"/>
      <c r="G51" s="3"/>
      <c r="K51" s="3"/>
    </row>
  </sheetData>
  <mergeCells count="6">
    <mergeCell ref="A4:C4"/>
    <mergeCell ref="D4:J4"/>
    <mergeCell ref="A1:B1"/>
    <mergeCell ref="E1:F1"/>
    <mergeCell ref="G1:K2"/>
    <mergeCell ref="E2:F2"/>
  </mergeCells>
  <conditionalFormatting sqref="D7:J10">
    <cfRule type="expression" dxfId="0" priority="17" stopIfTrue="1">
      <formula>#REF!="X"</formula>
    </cfRule>
  </conditionalFormatting>
  <dataValidations count="1">
    <dataValidation type="list" allowBlank="1" showInputMessage="1" showErrorMessage="1" sqref="D7:E10 A2 K10 K7:K8 B7:C8 B10:C10" xr:uid="{1297BAD2-C81A-4767-8443-A67DF6027EAF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3FF231-A35D-4952-8BF1-338824A025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862B3-CC0C-43B3-908B-8D9BA73F1159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04B06A69-211A-4EE1-BDED-AC0D9C3FA5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61BX_EDAR</vt:lpstr>
      <vt:lpstr>61BX_EBAR</vt:lpstr>
      <vt:lpstr>'61BX_EDAR'!Área_de_impresión</vt:lpstr>
      <vt:lpstr>'61BX_EDAR'!Títulos_a_imprimir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2021-05-03T07:21:32Z</cp:lastPrinted>
  <dcterms:created xsi:type="dcterms:W3CDTF">2011-05-23T08:38:44Z</dcterms:created>
  <dcterms:modified xsi:type="dcterms:W3CDTF">2025-12-30T13:01:37Z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